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" sheetId="1" state="visible" r:id="rId3"/>
    <sheet name="Resumo" sheetId="2" state="visible" r:id="rId4"/>
    <sheet name="Apuração" sheetId="3" state="visible" r:id="rId5"/>
    <sheet name="Comentári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5" authorId="0">
      <text>
        <r>
          <rPr>
            <sz val="10"/>
            <rFont val="Arial"/>
            <family val="2"/>
          </rPr>
          <t xml:space="preserve">Pesos definidos pelo analista (premissa, não consta na pesquisa original). Altere estas células para recalcular todos os índices da aba Apuração.</t>
        </r>
      </text>
    </comment>
  </commentList>
</comments>
</file>

<file path=xl/sharedStrings.xml><?xml version="1.0" encoding="utf-8"?>
<sst xmlns="http://schemas.openxmlformats.org/spreadsheetml/2006/main" count="929" uniqueCount="118">
  <si>
    <t xml:space="preserve">Participante</t>
  </si>
  <si>
    <t xml:space="preserve">A manutenção de seus veículos e/ou máquinas que utilizam(ram) a MT-244, você considera que:</t>
  </si>
  <si>
    <t xml:space="preserve">A participação do Governo em investir em infraestrutura e manutenção da MT-244, você considera que:</t>
  </si>
  <si>
    <t xml:space="preserve">A participação dos produtores rurais em investimentos de infraestrutura e manutenção da MT-244, você considera que:</t>
  </si>
  <si>
    <t xml:space="preserve">O uso do transporte público ou coletivo no percurso pela MT244, você considera que:</t>
  </si>
  <si>
    <t xml:space="preserve">Dar continuidade e/ou incentivar os estudos utilizando o percurso da MT-244, você considera que:</t>
  </si>
  <si>
    <t xml:space="preserve">O uso do transporte escolar no percurso pela MT-244, você considera que:</t>
  </si>
  <si>
    <t xml:space="preserve">O deslocamento pela MT-244 às Unidades de Saúde, você considera que:</t>
  </si>
  <si>
    <t xml:space="preserve">O incentivo à sua permanência e/ou seus filhos no campo, você considera que:</t>
  </si>
  <si>
    <t xml:space="preserve">O deslocamento pela MT-244 para as atividades de lazer, cultura e/ou religiosas, você considera que:</t>
  </si>
  <si>
    <t xml:space="preserve">Com relação à segurança (roubos, furtos), tanto pessoal quanto da propriedade, você considera que:</t>
  </si>
  <si>
    <t xml:space="preserve">Em relação os números de acidentes na MT-244, você considera que:</t>
  </si>
  <si>
    <t xml:space="preserve">Como você avalia a qualidade de vida no trabalho às margens da MT-244?</t>
  </si>
  <si>
    <t xml:space="preserve">A sua perspectiva de novos projetos de investimentos em infraestrutura e logística na sua região?</t>
  </si>
  <si>
    <t xml:space="preserve">Sua satisfação em morar nas proximidades da MT-244?</t>
  </si>
  <si>
    <t xml:space="preserve">Sua avaliação sobre a infraestrutura de trafegabilidade que os Projetos da Rodovia MT-244 propõem?</t>
  </si>
  <si>
    <t xml:space="preserve">Sugestão</t>
  </si>
  <si>
    <t xml:space="preserve">Comentário</t>
  </si>
  <si>
    <t xml:space="preserve">Anônimo</t>
  </si>
  <si>
    <t xml:space="preserve">Piorou</t>
  </si>
  <si>
    <t xml:space="preserve">Melhorou</t>
  </si>
  <si>
    <t xml:space="preserve">Chegou o progresso,  porém tem que dar manutenção com qualidade.
Obs : Não adianta ter asfalto com buracos !</t>
  </si>
  <si>
    <t xml:space="preserve">Indiferente</t>
  </si>
  <si>
    <t xml:space="preserve">REGINALDO CAMPOS DO AMARAL</t>
  </si>
  <si>
    <t xml:space="preserve">Ótimo</t>
  </si>
  <si>
    <t xml:space="preserve">MINHA SUGESTÃO É QUE TENHA MAIS MANUTENÇOÊS DURANTE O ANO NA RODOVIA, POIS JA TIVEMOS INUMEROS ACIDENTES POR CONTA DA QUANTIDADE DE BURACOS QUE ACUMULAM NA RODOVIA.
O SERVIÇO QUE ESTA SENDO FEITO AGORA NA RODOVIA ESTA FICANDO DE OTIMA QUALIDADE , PORQUE O ANTERIOR FICOU MUITO MAL FEITO .</t>
  </si>
  <si>
    <t xml:space="preserve">Ataliba Alves</t>
  </si>
  <si>
    <t xml:space="preserve">No meu pensar gostaria que o assalto tivesse uma espessura de 10 cm para aguentar os veículos pesados e melhorar nas faixas com faixa pintada com refletor o meio da pista com encostamento na BR que é muito pouco essa é a melhoria que eu penso</t>
  </si>
  <si>
    <t xml:space="preserve">Mas ainda no meu pensar poderia melhorar mais ainda por volume de tráfico de veículo</t>
  </si>
  <si>
    <t xml:space="preserve">Está bem mais melhor a BR mas poderia comentar mais postura do assalto com 10 cm melhorava bem mas colocar sinalização de refletiva no meio da faixa</t>
  </si>
  <si>
    <t xml:space="preserve">Está bem mais melhor mas poderia melhorar mais finalizar melhor BR 244</t>
  </si>
  <si>
    <t xml:space="preserve">JESSICA VANJURA DA SILVA</t>
  </si>
  <si>
    <t xml:space="preserve">Trevo em frente a fazenda fartura com alto indice de tombamento</t>
  </si>
  <si>
    <t xml:space="preserve">Sergio Marcos Lermen</t>
  </si>
  <si>
    <t xml:space="preserve">Asfalto é qualidade de vida e segurança</t>
  </si>
  <si>
    <t xml:space="preserve">Genilson Gomes Ramos Feitosa</t>
  </si>
  <si>
    <t xml:space="preserve">Só tem que terminar as obras agora</t>
  </si>
  <si>
    <t xml:space="preserve">Jansley ermisdorff</t>
  </si>
  <si>
    <t xml:space="preserve">Esse investimento ficou bom  pra todos</t>
  </si>
  <si>
    <t xml:space="preserve">Ernando Alcantara</t>
  </si>
  <si>
    <t xml:space="preserve">Continue com as manutenções</t>
  </si>
  <si>
    <t xml:space="preserve">Contem assim. Atuando na rodovia</t>
  </si>
  <si>
    <t xml:space="preserve">Rodrigo Do nascimento rozendo</t>
  </si>
  <si>
    <t xml:space="preserve">Assunto que gostaria que fosse tratado era sobre o asfalto da 070 que passa no meio do asententamento do Osório e emenda no asfalto 244 perto da fazenda fartura</t>
  </si>
  <si>
    <t xml:space="preserve">Asfaltar da br-070 que passa no meio da fazenda do tucano e no assentamento Dom Osório e emenda na 244 perto da fazenda fartura</t>
  </si>
  <si>
    <t xml:space="preserve">O assunto que eu queria que fosse tratado é referente ao asfalto que passa no meio da fazenda tucano e no assentamento do Osório e emenda na 070</t>
  </si>
  <si>
    <t xml:space="preserve">Fazer a manutenção da do asfalto em dias e asfaltar a estrada que passa no meio do assentamento do Osório e emenda na 244 perto da fartura melhoria bastante também a infraestrutura da região</t>
  </si>
  <si>
    <t xml:space="preserve">Adadilson Asnal Ferreira</t>
  </si>
  <si>
    <t xml:space="preserve">Acho q tem q cuidar das estradas  não deixar ficar com buracos isso causa acidentes e pode levar a morte.</t>
  </si>
  <si>
    <t xml:space="preserve">Ta tudo encaminhado para ficar tudo 100 por cento .ta bem melhor do q antes .pois não tínhamos nada hoje é um pulo p ir na fazenda .muito rápido p chegar.</t>
  </si>
  <si>
    <t xml:space="preserve">ALESSANDRO DE OLIVEIRA DANTAS</t>
  </si>
  <si>
    <t xml:space="preserve">Claudemir Pedro Pereira raldi</t>
  </si>
  <si>
    <t xml:space="preserve">Tem que sinalizar o asfalto com as tartarugas refletora,e pintar as faixas do asfalto.</t>
  </si>
  <si>
    <t xml:space="preserve">O asfalto esta ficando melhor</t>
  </si>
  <si>
    <t xml:space="preserve">Marcus Henrique</t>
  </si>
  <si>
    <t xml:space="preserve">Depois que foi pavimentado a BR 244 melhorou muito em todos os quesitos, Porém no período chuvoso cria vários buracos devido ao tráfego contínuo de veículos.
O problema é a demora para fazer o concerto dos buracos.</t>
  </si>
  <si>
    <t xml:space="preserve">VANESSA MARTINS DE FREITAS</t>
  </si>
  <si>
    <t xml:space="preserve">Manutenções mais aprimoradas e continuas contribuiria para aumentar a segurança dos motoristas evitando que problemas pequenos se tornem maiores.</t>
  </si>
  <si>
    <t xml:space="preserve">Acredito que a manutenção da rodovia poderia ser aprimorada com ações mais frequentes e preventivas , principalmente na recuperação do asfalto, correções do asfalto, correções de buracos.</t>
  </si>
  <si>
    <t xml:space="preserve">Asfalto em boas condições, sem buracos, ondulações ou desníveis.
* Faixas de rolamento bem demarcadas, inclusive à noite.
* Acostamento adequado para parada de emergência.
* Drenagem eficiente, evitando água acumulada e aquaplanagem.
* Pavimento com boa aderência, principalmente em períodos de chuva.
* Canteiro central ou separação física em trechos de maior movimento.
* Guard-rails/barreiras de proteção em pontes, curvas, barrancos e locais perigosos.
    Áreas de descanso e pontos de parada.
* Postos de atendimento e telefones/emergência a cada determinado trecho.
* Câmeras de monitoramento.
* Socorro mecânico e ambulância disponíveis rapidamente.
* Fiscalização de velocidade e ultrapassagens perigosas.
* Iluminação em trevos, rotatórias, pontes, acessos e áreas urbanas.</t>
  </si>
  <si>
    <t xml:space="preserve">Do que era a dez anos  atrás melhorou em 60% mas acredito que poderia melhorar estrutura do asfalto a sinalização, colocar mais equipes averiguando sinalização e estrutura do asfalto</t>
  </si>
  <si>
    <t xml:space="preserve">Acredito que precisamos melhorar a estrutura, esta sendo feito os tampa buraco, mais acredito que precisa ser realizado uma recuperação na estrutura da rodovia.</t>
  </si>
  <si>
    <t xml:space="preserve">Ricardo Pereira silva</t>
  </si>
  <si>
    <t xml:space="preserve">Consertar a rotatória da fazenda Fartura, e por quebra molas.</t>
  </si>
  <si>
    <t xml:space="preserve">Não podemos deixar esta rodovia fazer buracos para depois tampar!</t>
  </si>
  <si>
    <t xml:space="preserve">FLAVIO APARECIDO PEREIRA DA SILVA</t>
  </si>
  <si>
    <t xml:space="preserve">melhora a manutenção da via 244</t>
  </si>
  <si>
    <t xml:space="preserve">Mais eficiência nas obras da rodovia 244</t>
  </si>
  <si>
    <t xml:space="preserve">Alano Jose de almeida branco</t>
  </si>
  <si>
    <t xml:space="preserve">Agilizadade na pavimentação dos tapa buracos</t>
  </si>
  <si>
    <t xml:space="preserve">Melhorou bastante</t>
  </si>
  <si>
    <t xml:space="preserve">Estevo Alves</t>
  </si>
  <si>
    <t xml:space="preserve">Quando necessário fazer recuperem na via em vez d só tampa os buracos muitas vezes tampa so os buracos grandes e os pequenos ficam poucos dia o pequeno cresce.</t>
  </si>
  <si>
    <t xml:space="preserve">Agilidade no processo de rapaz buracos demora muiti tempo</t>
  </si>
  <si>
    <t xml:space="preserve">Lucas de oliveira</t>
  </si>
  <si>
    <t xml:space="preserve">FAZER MANU
TENÇAO ANUALMENTE</t>
  </si>
  <si>
    <t xml:space="preserve">Marcelo Salviano de Oliveira</t>
  </si>
  <si>
    <t xml:space="preserve">Que continue com progresso das pavimentação em todo estado</t>
  </si>
  <si>
    <t xml:space="preserve">PARA NOSSA UNIDADE DA FAZENDA SÃO MIGUEL MELHOROU DEMAIS A QUA LIDADE DE VIDAS DOS FUNCIONARIOS E MANUTENÇÃO DE TODA A FROTA COMO CARROS E CAMINHÕES, PAVIMENTAÇÃO E QUALIDADE DE VIDA</t>
  </si>
  <si>
    <t xml:space="preserve">MANOEL DE JESUS</t>
  </si>
  <si>
    <t xml:space="preserve">Os acostamentos também precisam de cuidados  e algumas melhorias estruturais.</t>
  </si>
  <si>
    <t xml:space="preserve">Manutenção de Veículos, Segurança da Carga, Geometria da Via, Tempo de Ciclo</t>
  </si>
  <si>
    <t xml:space="preserve">Sem comentário</t>
  </si>
  <si>
    <t xml:space="preserve">Acredito que todo o possível, dentro das limitações da Agrologistica, para melhorar trafegabilidade da MT-244 foi atingida</t>
  </si>
  <si>
    <t xml:space="preserve">Milton Ferreira Júnior</t>
  </si>
  <si>
    <t xml:space="preserve">Continuar com essas parcerias</t>
  </si>
  <si>
    <t xml:space="preserve">Com a parceria realizada entre os Produtores da região e o Govermo do Estado de Mato Grosso, através da SINFRA/MT, foi possivel realizar todas essas obras e em consequencia a melhoria na qualidade de vida dos produtores rurais e funcionários, garantindo uma trafegabildade de qualidade aos usuários da Rodovia MT-244.</t>
  </si>
  <si>
    <t xml:space="preserve">Resultado Consolidado — Pesquisa de Satisfação Rodovia MT-244</t>
  </si>
  <si>
    <t xml:space="preserve">Parâmetros do índice de satisfação</t>
  </si>
  <si>
    <t xml:space="preserve">Resposta</t>
  </si>
  <si>
    <t xml:space="preserve">Peso</t>
  </si>
  <si>
    <t xml:space="preserve">Indicadores gerais</t>
  </si>
  <si>
    <t xml:space="preserve">Respondentes</t>
  </si>
  <si>
    <t xml:space="preserve">Perguntas avaliadas</t>
  </si>
  <si>
    <t xml:space="preserve">Total de respostas</t>
  </si>
  <si>
    <t xml:space="preserve">Índice geral de satisfação (0-100)</t>
  </si>
  <si>
    <t xml:space="preserve">% Favorável (Ótimo + Melhorou)</t>
  </si>
  <si>
    <t xml:space="preserve">Classificação geral</t>
  </si>
  <si>
    <t xml:space="preserve">Pergunta mais bem avaliada</t>
  </si>
  <si>
    <t xml:space="preserve">Pergunta pior avaliada</t>
  </si>
  <si>
    <t xml:space="preserve">Distribuição geral das respostas</t>
  </si>
  <si>
    <t xml:space="preserve">Qtde</t>
  </si>
  <si>
    <t xml:space="preserve">%</t>
  </si>
  <si>
    <t xml:space="preserve">Fonte: arquivo pesquisadesatisfacao__1_.xlsx (46 respondentes) enviado pelo usuário. Os pesos do índice são premissa de análise e podem ser ajustados nas células amarelas.</t>
  </si>
  <si>
    <t xml:space="preserve">Apuração por pergunta — Pesquisa de Satisfação MT-244</t>
  </si>
  <si>
    <t xml:space="preserve">Nº</t>
  </si>
  <si>
    <t xml:space="preserve">Pergunta</t>
  </si>
  <si>
    <t xml:space="preserve">Respostas</t>
  </si>
  <si>
    <t xml:space="preserve">% Ótimo</t>
  </si>
  <si>
    <t xml:space="preserve">% Melhorou</t>
  </si>
  <si>
    <t xml:space="preserve">% Indiferente</t>
  </si>
  <si>
    <t xml:space="preserve">% Piorou</t>
  </si>
  <si>
    <t xml:space="preserve">% Favorável</t>
  </si>
  <si>
    <t xml:space="preserve">Índice (0-100)</t>
  </si>
  <si>
    <t xml:space="preserve">Classificação</t>
  </si>
  <si>
    <t xml:space="preserve">TOTAL / MÉDIA GERAL</t>
  </si>
  <si>
    <t xml:space="preserve">Respostas abertas — sugestões e comentários</t>
  </si>
  <si>
    <t xml:space="preserve">27 de 46 respondentes deixaram resposta aberta.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</si>
</sst>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.0%"/>
    <numFmt numFmtId="168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400"/>
      <name val="Arial"/>
      <family val="0"/>
      <charset val="1"/>
    </font>
    <font>
      <i val="true"/>
      <sz val="9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FFF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Distribuição geral das respostas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Resumo!C22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Resumo!$B$23:$B$26</c:f>
              <c:strCache>
                <c:ptCount val="4"/>
                <c:pt idx="0">
                  <c:v>Ótimo</c:v>
                </c:pt>
                <c:pt idx="1">
                  <c:v>Melhorou</c:v>
                </c:pt>
                <c:pt idx="2">
                  <c:v>Indiferente</c:v>
                </c:pt>
                <c:pt idx="3">
                  <c:v>Piorou</c:v>
                </c:pt>
              </c:strCache>
            </c:strRef>
          </c:cat>
          <c:val>
            <c:numRef>
              <c:f>Resumo!$C$23:$C$26</c:f>
              <c:numCache>
                <c:formatCode>General</c:formatCode>
                <c:ptCount val="4"/>
                <c:pt idx="0">
                  <c:v>159</c:v>
                </c:pt>
                <c:pt idx="1">
                  <c:v>430</c:v>
                </c:pt>
                <c:pt idx="2">
                  <c:v>59</c:v>
                </c:pt>
                <c:pt idx="3">
                  <c:v>42</c:v>
                </c:pt>
              </c:numCache>
            </c:numRef>
          </c:val>
        </c:ser>
        <c:gapWidth val="150"/>
        <c:overlap val="0"/>
        <c:axId val="67854833"/>
        <c:axId val="30365632"/>
      </c:barChart>
      <c:catAx>
        <c:axId val="678548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365632"/>
        <c:crosses val="autoZero"/>
        <c:auto val="1"/>
        <c:lblAlgn val="ctr"/>
        <c:lblOffset val="100"/>
        <c:noMultiLvlLbl val="0"/>
      </c:catAx>
      <c:valAx>
        <c:axId val="303656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Quantidade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8548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20</xdr:row>
      <xdr:rowOff>0</xdr:rowOff>
    </xdr:from>
    <xdr:to>
      <xdr:col>14</xdr:col>
      <xdr:colOff>255960</xdr:colOff>
      <xdr:row>35</xdr:row>
      <xdr:rowOff>22320</xdr:rowOff>
    </xdr:to>
    <xdr:graphicFrame>
      <xdr:nvGraphicFramePr>
        <xdr:cNvPr id="0" name="Chart 1"/>
        <xdr:cNvGraphicFramePr/>
      </xdr:nvGraphicFramePr>
      <xdr:xfrm>
        <a:off x="7871400" y="39243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8" min="2" style="0" width="16"/>
  </cols>
  <sheetData>
    <row r="1" customFormat="false" ht="6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91" hidden="false" customHeight="false" outlineLevel="0" collapsed="false">
      <c r="A2" s="2" t="s">
        <v>18</v>
      </c>
      <c r="B2" s="2" t="s">
        <v>19</v>
      </c>
      <c r="C2" s="2" t="s">
        <v>20</v>
      </c>
      <c r="D2" s="2" t="s">
        <v>20</v>
      </c>
      <c r="E2" s="2" t="s">
        <v>20</v>
      </c>
      <c r="F2" s="2" t="s">
        <v>20</v>
      </c>
      <c r="G2" s="2" t="s">
        <v>20</v>
      </c>
      <c r="H2" s="2" t="s">
        <v>20</v>
      </c>
      <c r="I2" s="2" t="s">
        <v>19</v>
      </c>
      <c r="J2" s="2" t="s">
        <v>20</v>
      </c>
      <c r="K2" s="2" t="s">
        <v>20</v>
      </c>
      <c r="L2" s="2" t="s">
        <v>19</v>
      </c>
      <c r="M2" s="2" t="s">
        <v>20</v>
      </c>
      <c r="N2" s="2" t="s">
        <v>19</v>
      </c>
      <c r="O2" s="2" t="s">
        <v>20</v>
      </c>
      <c r="P2" s="2" t="s">
        <v>20</v>
      </c>
      <c r="Q2" s="2"/>
      <c r="R2" s="2" t="s">
        <v>21</v>
      </c>
    </row>
    <row r="3" customFormat="false" ht="15" hidden="false" customHeight="false" outlineLevel="0" collapsed="false">
      <c r="A3" s="2" t="s">
        <v>18</v>
      </c>
      <c r="B3" s="2" t="s">
        <v>20</v>
      </c>
      <c r="C3" s="2" t="s">
        <v>19</v>
      </c>
      <c r="D3" s="2" t="s">
        <v>20</v>
      </c>
      <c r="E3" s="2" t="s">
        <v>22</v>
      </c>
      <c r="F3" s="2" t="s">
        <v>20</v>
      </c>
      <c r="G3" s="2" t="s">
        <v>22</v>
      </c>
      <c r="H3" s="2" t="s">
        <v>20</v>
      </c>
      <c r="I3" s="2" t="s">
        <v>20</v>
      </c>
      <c r="J3" s="2" t="s">
        <v>20</v>
      </c>
      <c r="K3" s="2" t="s">
        <v>22</v>
      </c>
      <c r="L3" s="2" t="s">
        <v>19</v>
      </c>
      <c r="M3" s="2" t="s">
        <v>20</v>
      </c>
      <c r="N3" s="2" t="s">
        <v>19</v>
      </c>
      <c r="O3" s="2" t="s">
        <v>20</v>
      </c>
      <c r="P3" s="2" t="s">
        <v>19</v>
      </c>
      <c r="Q3" s="2"/>
      <c r="R3" s="2"/>
    </row>
    <row r="4" customFormat="false" ht="281.3" hidden="false" customHeight="false" outlineLevel="0" collapsed="false">
      <c r="A4" s="2" t="s">
        <v>23</v>
      </c>
      <c r="B4" s="2" t="s">
        <v>20</v>
      </c>
      <c r="C4" s="2" t="s">
        <v>20</v>
      </c>
      <c r="D4" s="2" t="s">
        <v>24</v>
      </c>
      <c r="E4" s="2" t="s">
        <v>20</v>
      </c>
      <c r="F4" s="2" t="s">
        <v>24</v>
      </c>
      <c r="G4" s="2" t="s">
        <v>20</v>
      </c>
      <c r="H4" s="2" t="s">
        <v>20</v>
      </c>
      <c r="I4" s="2" t="s">
        <v>20</v>
      </c>
      <c r="J4" s="2" t="s">
        <v>20</v>
      </c>
      <c r="K4" s="2" t="s">
        <v>20</v>
      </c>
      <c r="L4" s="2" t="s">
        <v>20</v>
      </c>
      <c r="M4" s="2" t="s">
        <v>20</v>
      </c>
      <c r="N4" s="2" t="s">
        <v>24</v>
      </c>
      <c r="O4" s="2" t="s">
        <v>24</v>
      </c>
      <c r="P4" s="2" t="s">
        <v>20</v>
      </c>
      <c r="Q4" s="2"/>
      <c r="R4" s="2" t="s">
        <v>25</v>
      </c>
    </row>
    <row r="5" customFormat="false" ht="191.75" hidden="false" customHeight="false" outlineLevel="0" collapsed="false">
      <c r="A5" s="2" t="s">
        <v>26</v>
      </c>
      <c r="B5" s="2" t="s">
        <v>20</v>
      </c>
      <c r="C5" s="2" t="s">
        <v>22</v>
      </c>
      <c r="D5" s="2" t="s">
        <v>20</v>
      </c>
      <c r="E5" s="2" t="s">
        <v>20</v>
      </c>
      <c r="F5" s="2" t="s">
        <v>20</v>
      </c>
      <c r="G5" s="2" t="s">
        <v>20</v>
      </c>
      <c r="H5" s="2" t="s">
        <v>20</v>
      </c>
      <c r="I5" s="2" t="s">
        <v>20</v>
      </c>
      <c r="J5" s="2" t="s">
        <v>20</v>
      </c>
      <c r="K5" s="2" t="s">
        <v>20</v>
      </c>
      <c r="L5" s="2" t="s">
        <v>20</v>
      </c>
      <c r="M5" s="2" t="s">
        <v>24</v>
      </c>
      <c r="N5" s="2" t="s">
        <v>20</v>
      </c>
      <c r="O5" s="2" t="s">
        <v>24</v>
      </c>
      <c r="P5" s="2" t="s">
        <v>20</v>
      </c>
      <c r="Q5" s="2" t="s">
        <v>27</v>
      </c>
      <c r="R5" s="2" t="s">
        <v>28</v>
      </c>
    </row>
    <row r="6" customFormat="false" ht="113.4" hidden="false" customHeight="false" outlineLevel="0" collapsed="false">
      <c r="A6" s="2" t="s">
        <v>18</v>
      </c>
      <c r="B6" s="2" t="s">
        <v>20</v>
      </c>
      <c r="C6" s="2" t="s">
        <v>20</v>
      </c>
      <c r="D6" s="2" t="s">
        <v>24</v>
      </c>
      <c r="E6" s="2" t="s">
        <v>20</v>
      </c>
      <c r="F6" s="2" t="s">
        <v>20</v>
      </c>
      <c r="G6" s="2" t="s">
        <v>20</v>
      </c>
      <c r="H6" s="2" t="s">
        <v>20</v>
      </c>
      <c r="I6" s="2" t="s">
        <v>24</v>
      </c>
      <c r="J6" s="2" t="s">
        <v>24</v>
      </c>
      <c r="K6" s="2" t="s">
        <v>20</v>
      </c>
      <c r="L6" s="2" t="s">
        <v>20</v>
      </c>
      <c r="M6" s="2" t="s">
        <v>24</v>
      </c>
      <c r="N6" s="2" t="s">
        <v>20</v>
      </c>
      <c r="O6" s="2" t="s">
        <v>24</v>
      </c>
      <c r="P6" s="2" t="s">
        <v>20</v>
      </c>
      <c r="Q6" s="2" t="s">
        <v>29</v>
      </c>
      <c r="R6" s="2" t="s">
        <v>30</v>
      </c>
    </row>
    <row r="7" customFormat="false" ht="23.85" hidden="false" customHeight="false" outlineLevel="0" collapsed="false">
      <c r="A7" s="2" t="s">
        <v>31</v>
      </c>
      <c r="B7" s="2" t="s">
        <v>19</v>
      </c>
      <c r="C7" s="2" t="s">
        <v>24</v>
      </c>
      <c r="D7" s="2" t="s">
        <v>20</v>
      </c>
      <c r="E7" s="2" t="s">
        <v>24</v>
      </c>
      <c r="F7" s="2" t="s">
        <v>24</v>
      </c>
      <c r="G7" s="2" t="s">
        <v>24</v>
      </c>
      <c r="H7" s="2" t="s">
        <v>24</v>
      </c>
      <c r="I7" s="2" t="s">
        <v>24</v>
      </c>
      <c r="J7" s="2" t="s">
        <v>24</v>
      </c>
      <c r="K7" s="2" t="s">
        <v>24</v>
      </c>
      <c r="L7" s="2" t="s">
        <v>20</v>
      </c>
      <c r="M7" s="2" t="s">
        <v>20</v>
      </c>
      <c r="N7" s="2" t="s">
        <v>24</v>
      </c>
      <c r="O7" s="2" t="s">
        <v>24</v>
      </c>
      <c r="P7" s="2" t="s">
        <v>24</v>
      </c>
      <c r="Q7" s="2"/>
      <c r="R7" s="2"/>
    </row>
    <row r="8" customFormat="false" ht="46.25" hidden="false" customHeight="false" outlineLevel="0" collapsed="false">
      <c r="A8" s="2" t="s">
        <v>18</v>
      </c>
      <c r="B8" s="2" t="s">
        <v>22</v>
      </c>
      <c r="C8" s="2" t="s">
        <v>20</v>
      </c>
      <c r="D8" s="2" t="s">
        <v>20</v>
      </c>
      <c r="E8" s="2" t="s">
        <v>20</v>
      </c>
      <c r="F8" s="2" t="s">
        <v>22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19</v>
      </c>
      <c r="L8" s="2" t="s">
        <v>19</v>
      </c>
      <c r="M8" s="2" t="s">
        <v>20</v>
      </c>
      <c r="N8" s="2" t="s">
        <v>20</v>
      </c>
      <c r="O8" s="2" t="s">
        <v>20</v>
      </c>
      <c r="P8" s="2" t="s">
        <v>20</v>
      </c>
      <c r="Q8" s="2"/>
      <c r="R8" s="2" t="s">
        <v>32</v>
      </c>
    </row>
    <row r="9" customFormat="false" ht="15" hidden="false" customHeight="false" outlineLevel="0" collapsed="false">
      <c r="A9" s="2" t="s">
        <v>18</v>
      </c>
      <c r="B9" s="2" t="s">
        <v>19</v>
      </c>
      <c r="C9" s="2" t="s">
        <v>22</v>
      </c>
      <c r="D9" s="2" t="s">
        <v>22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19</v>
      </c>
      <c r="J9" s="2" t="s">
        <v>19</v>
      </c>
      <c r="K9" s="2" t="s">
        <v>20</v>
      </c>
      <c r="L9" s="2" t="s">
        <v>19</v>
      </c>
      <c r="M9" s="2" t="s">
        <v>22</v>
      </c>
      <c r="N9" s="2" t="s">
        <v>19</v>
      </c>
      <c r="O9" s="2" t="s">
        <v>19</v>
      </c>
      <c r="P9" s="2" t="s">
        <v>19</v>
      </c>
      <c r="Q9" s="2"/>
      <c r="R9" s="2"/>
    </row>
    <row r="10" customFormat="false" ht="35.05" hidden="false" customHeight="false" outlineLevel="0" collapsed="false">
      <c r="A10" s="2" t="s">
        <v>33</v>
      </c>
      <c r="B10" s="2" t="s">
        <v>20</v>
      </c>
      <c r="C10" s="2" t="s">
        <v>20</v>
      </c>
      <c r="D10" s="2" t="s">
        <v>20</v>
      </c>
      <c r="E10" s="2" t="s">
        <v>24</v>
      </c>
      <c r="F10" s="2" t="s">
        <v>22</v>
      </c>
      <c r="G10" s="2" t="s">
        <v>24</v>
      </c>
      <c r="H10" s="2" t="s">
        <v>24</v>
      </c>
      <c r="I10" s="2" t="s">
        <v>24</v>
      </c>
      <c r="J10" s="2" t="s">
        <v>24</v>
      </c>
      <c r="K10" s="2" t="s">
        <v>24</v>
      </c>
      <c r="L10" s="2" t="s">
        <v>20</v>
      </c>
      <c r="M10" s="2" t="s">
        <v>24</v>
      </c>
      <c r="N10" s="2" t="s">
        <v>24</v>
      </c>
      <c r="O10" s="2" t="s">
        <v>24</v>
      </c>
      <c r="P10" s="2" t="s">
        <v>24</v>
      </c>
      <c r="Q10" s="2"/>
      <c r="R10" s="2" t="s">
        <v>34</v>
      </c>
    </row>
    <row r="11" customFormat="false" ht="23.85" hidden="false" customHeight="false" outlineLevel="0" collapsed="false">
      <c r="A11" s="2" t="s">
        <v>35</v>
      </c>
      <c r="B11" s="2" t="s">
        <v>20</v>
      </c>
      <c r="C11" s="2" t="s">
        <v>20</v>
      </c>
      <c r="D11" s="2" t="s">
        <v>20</v>
      </c>
      <c r="E11" s="2" t="s">
        <v>20</v>
      </c>
      <c r="F11" s="2" t="s">
        <v>20</v>
      </c>
      <c r="G11" s="2" t="s">
        <v>20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  <c r="Q11" s="2"/>
      <c r="R11" s="2"/>
    </row>
    <row r="12" customFormat="false" ht="15" hidden="false" customHeight="false" outlineLevel="0" collapsed="false">
      <c r="A12" s="2" t="s">
        <v>18</v>
      </c>
      <c r="B12" s="2" t="s">
        <v>20</v>
      </c>
      <c r="C12" s="2" t="s">
        <v>20</v>
      </c>
      <c r="D12" s="2" t="s">
        <v>20</v>
      </c>
      <c r="E12" s="2" t="s">
        <v>20</v>
      </c>
      <c r="F12" s="2" t="s">
        <v>20</v>
      </c>
      <c r="G12" s="2" t="s">
        <v>20</v>
      </c>
      <c r="H12" s="2" t="s">
        <v>20</v>
      </c>
      <c r="I12" s="2" t="s">
        <v>20</v>
      </c>
      <c r="J12" s="2" t="s">
        <v>20</v>
      </c>
      <c r="K12" s="2" t="s">
        <v>20</v>
      </c>
      <c r="L12" s="2" t="s">
        <v>22</v>
      </c>
      <c r="M12" s="2" t="s">
        <v>20</v>
      </c>
      <c r="N12" s="2" t="s">
        <v>20</v>
      </c>
      <c r="O12" s="2" t="s">
        <v>20</v>
      </c>
      <c r="P12" s="2" t="s">
        <v>20</v>
      </c>
      <c r="Q12" s="2"/>
      <c r="R12" s="2"/>
    </row>
    <row r="13" customFormat="false" ht="35.05" hidden="false" customHeight="false" outlineLevel="0" collapsed="false">
      <c r="A13" s="2" t="s">
        <v>18</v>
      </c>
      <c r="B13" s="2" t="s">
        <v>20</v>
      </c>
      <c r="C13" s="2" t="s">
        <v>20</v>
      </c>
      <c r="D13" s="2" t="s">
        <v>20</v>
      </c>
      <c r="E13" s="2" t="s">
        <v>20</v>
      </c>
      <c r="F13" s="2" t="s">
        <v>20</v>
      </c>
      <c r="G13" s="2" t="s">
        <v>20</v>
      </c>
      <c r="H13" s="2" t="s">
        <v>20</v>
      </c>
      <c r="I13" s="2" t="s">
        <v>20</v>
      </c>
      <c r="J13" s="2" t="s">
        <v>20</v>
      </c>
      <c r="K13" s="2" t="s">
        <v>20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  <c r="Q13" s="2"/>
      <c r="R13" s="2" t="s">
        <v>36</v>
      </c>
    </row>
    <row r="14" customFormat="false" ht="35.05" hidden="false" customHeight="false" outlineLevel="0" collapsed="false">
      <c r="A14" s="2" t="s">
        <v>37</v>
      </c>
      <c r="B14" s="2" t="s">
        <v>20</v>
      </c>
      <c r="C14" s="2" t="s">
        <v>20</v>
      </c>
      <c r="D14" s="2" t="s">
        <v>20</v>
      </c>
      <c r="E14" s="2" t="s">
        <v>20</v>
      </c>
      <c r="F14" s="2" t="s">
        <v>20</v>
      </c>
      <c r="G14" s="2" t="s">
        <v>20</v>
      </c>
      <c r="H14" s="2" t="s">
        <v>24</v>
      </c>
      <c r="I14" s="2" t="s">
        <v>20</v>
      </c>
      <c r="J14" s="2" t="s">
        <v>24</v>
      </c>
      <c r="K14" s="2" t="s">
        <v>20</v>
      </c>
      <c r="L14" s="2" t="s">
        <v>20</v>
      </c>
      <c r="M14" s="2" t="s">
        <v>20</v>
      </c>
      <c r="N14" s="2" t="s">
        <v>24</v>
      </c>
      <c r="O14" s="2" t="s">
        <v>24</v>
      </c>
      <c r="P14" s="2" t="s">
        <v>20</v>
      </c>
      <c r="Q14" s="2"/>
      <c r="R14" s="2" t="s">
        <v>38</v>
      </c>
    </row>
    <row r="15" customFormat="false" ht="35.05" hidden="false" customHeight="false" outlineLevel="0" collapsed="false">
      <c r="A15" s="2" t="s">
        <v>39</v>
      </c>
      <c r="B15" s="2" t="s">
        <v>20</v>
      </c>
      <c r="C15" s="2" t="s">
        <v>20</v>
      </c>
      <c r="D15" s="2" t="s">
        <v>20</v>
      </c>
      <c r="E15" s="2" t="s">
        <v>20</v>
      </c>
      <c r="F15" s="2" t="s">
        <v>20</v>
      </c>
      <c r="G15" s="2" t="s">
        <v>20</v>
      </c>
      <c r="H15" s="2" t="s">
        <v>20</v>
      </c>
      <c r="I15" s="2" t="s">
        <v>20</v>
      </c>
      <c r="J15" s="2" t="s">
        <v>20</v>
      </c>
      <c r="K15" s="2" t="s">
        <v>20</v>
      </c>
      <c r="L15" s="2" t="s">
        <v>22</v>
      </c>
      <c r="M15" s="2" t="s">
        <v>20</v>
      </c>
      <c r="N15" s="2" t="s">
        <v>20</v>
      </c>
      <c r="O15" s="2" t="s">
        <v>20</v>
      </c>
      <c r="P15" s="2" t="s">
        <v>20</v>
      </c>
      <c r="Q15" s="2" t="s">
        <v>40</v>
      </c>
      <c r="R15" s="2" t="s">
        <v>41</v>
      </c>
    </row>
    <row r="16" customFormat="false" ht="113.4" hidden="false" customHeight="false" outlineLevel="0" collapsed="false">
      <c r="A16" s="2" t="s">
        <v>42</v>
      </c>
      <c r="B16" s="2" t="s">
        <v>20</v>
      </c>
      <c r="C16" s="2" t="s">
        <v>20</v>
      </c>
      <c r="D16" s="2" t="s">
        <v>20</v>
      </c>
      <c r="E16" s="2" t="s">
        <v>20</v>
      </c>
      <c r="F16" s="2" t="s">
        <v>20</v>
      </c>
      <c r="G16" s="2" t="s">
        <v>20</v>
      </c>
      <c r="H16" s="2" t="s">
        <v>20</v>
      </c>
      <c r="I16" s="2" t="s">
        <v>24</v>
      </c>
      <c r="J16" s="2" t="s">
        <v>20</v>
      </c>
      <c r="K16" s="2" t="s">
        <v>20</v>
      </c>
      <c r="L16" s="2" t="s">
        <v>20</v>
      </c>
      <c r="M16" s="2" t="s">
        <v>20</v>
      </c>
      <c r="N16" s="2" t="s">
        <v>20</v>
      </c>
      <c r="O16" s="2" t="s">
        <v>20</v>
      </c>
      <c r="P16" s="2" t="s">
        <v>20</v>
      </c>
      <c r="Q16" s="2" t="s">
        <v>43</v>
      </c>
      <c r="R16" s="2" t="s">
        <v>44</v>
      </c>
    </row>
    <row r="17" customFormat="false" ht="147" hidden="false" customHeight="false" outlineLevel="0" collapsed="false">
      <c r="A17" s="2" t="s">
        <v>42</v>
      </c>
      <c r="B17" s="2" t="s">
        <v>22</v>
      </c>
      <c r="C17" s="2" t="s">
        <v>22</v>
      </c>
      <c r="D17" s="2" t="s">
        <v>20</v>
      </c>
      <c r="E17" s="2" t="s">
        <v>20</v>
      </c>
      <c r="F17" s="2" t="s">
        <v>22</v>
      </c>
      <c r="G17" s="2" t="s">
        <v>20</v>
      </c>
      <c r="H17" s="2" t="s">
        <v>20</v>
      </c>
      <c r="I17" s="2" t="s">
        <v>20</v>
      </c>
      <c r="J17" s="2" t="s">
        <v>20</v>
      </c>
      <c r="K17" s="2" t="s">
        <v>22</v>
      </c>
      <c r="L17" s="2" t="s">
        <v>20</v>
      </c>
      <c r="M17" s="2" t="s">
        <v>20</v>
      </c>
      <c r="N17" s="2" t="s">
        <v>20</v>
      </c>
      <c r="O17" s="2" t="s">
        <v>20</v>
      </c>
      <c r="P17" s="2" t="s">
        <v>20</v>
      </c>
      <c r="Q17" s="2" t="s">
        <v>45</v>
      </c>
      <c r="R17" s="2" t="s">
        <v>46</v>
      </c>
    </row>
    <row r="18" customFormat="false" ht="113.4" hidden="false" customHeight="false" outlineLevel="0" collapsed="false">
      <c r="A18" s="2" t="s">
        <v>47</v>
      </c>
      <c r="B18" s="2" t="s">
        <v>20</v>
      </c>
      <c r="C18" s="2" t="s">
        <v>20</v>
      </c>
      <c r="D18" s="2" t="s">
        <v>20</v>
      </c>
      <c r="E18" s="2" t="s">
        <v>20</v>
      </c>
      <c r="F18" s="2" t="s">
        <v>20</v>
      </c>
      <c r="G18" s="2" t="s">
        <v>20</v>
      </c>
      <c r="H18" s="2" t="s">
        <v>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20</v>
      </c>
      <c r="Q18" s="2" t="s">
        <v>48</v>
      </c>
      <c r="R18" s="2" t="s">
        <v>49</v>
      </c>
    </row>
    <row r="19" customFormat="false" ht="23.85" hidden="false" customHeight="false" outlineLevel="0" collapsed="false">
      <c r="A19" s="2" t="s">
        <v>50</v>
      </c>
      <c r="B19" s="2" t="s">
        <v>19</v>
      </c>
      <c r="C19" s="2" t="s">
        <v>22</v>
      </c>
      <c r="D19" s="2" t="s">
        <v>19</v>
      </c>
      <c r="E19" s="2" t="s">
        <v>19</v>
      </c>
      <c r="F19" s="2" t="s">
        <v>19</v>
      </c>
      <c r="G19" s="2" t="s">
        <v>22</v>
      </c>
      <c r="H19" s="2" t="s">
        <v>19</v>
      </c>
      <c r="I19" s="2" t="s">
        <v>22</v>
      </c>
      <c r="J19" s="2" t="s">
        <v>22</v>
      </c>
      <c r="K19" s="2" t="s">
        <v>22</v>
      </c>
      <c r="L19" s="2" t="s">
        <v>22</v>
      </c>
      <c r="M19" s="2" t="s">
        <v>22</v>
      </c>
      <c r="N19" s="2" t="s">
        <v>22</v>
      </c>
      <c r="O19" s="2" t="s">
        <v>19</v>
      </c>
      <c r="P19" s="2" t="s">
        <v>22</v>
      </c>
      <c r="Q19" s="2"/>
      <c r="R19" s="2"/>
    </row>
    <row r="20" customFormat="false" ht="68.65" hidden="false" customHeight="false" outlineLevel="0" collapsed="false">
      <c r="A20" s="2" t="s">
        <v>51</v>
      </c>
      <c r="B20" s="2" t="s">
        <v>20</v>
      </c>
      <c r="C20" s="2" t="s">
        <v>24</v>
      </c>
      <c r="D20" s="2" t="s">
        <v>24</v>
      </c>
      <c r="E20" s="2" t="s">
        <v>20</v>
      </c>
      <c r="F20" s="2" t="s">
        <v>24</v>
      </c>
      <c r="G20" s="2" t="s">
        <v>24</v>
      </c>
      <c r="H20" s="2" t="s">
        <v>24</v>
      </c>
      <c r="I20" s="2" t="s">
        <v>24</v>
      </c>
      <c r="J20" s="2" t="s">
        <v>24</v>
      </c>
      <c r="K20" s="2" t="s">
        <v>20</v>
      </c>
      <c r="L20" s="2" t="s">
        <v>20</v>
      </c>
      <c r="M20" s="2" t="s">
        <v>24</v>
      </c>
      <c r="N20" s="2" t="s">
        <v>24</v>
      </c>
      <c r="O20" s="2" t="s">
        <v>20</v>
      </c>
      <c r="P20" s="2" t="s">
        <v>20</v>
      </c>
      <c r="Q20" s="2" t="s">
        <v>52</v>
      </c>
      <c r="R20" s="2" t="s">
        <v>53</v>
      </c>
    </row>
    <row r="21" customFormat="false" ht="15" hidden="false" customHeight="false" outlineLevel="0" collapsed="false">
      <c r="A21" s="2" t="s">
        <v>18</v>
      </c>
      <c r="B21" s="2" t="s">
        <v>19</v>
      </c>
      <c r="C21" s="2" t="s">
        <v>22</v>
      </c>
      <c r="D21" s="2" t="s">
        <v>20</v>
      </c>
      <c r="E21" s="2" t="s">
        <v>19</v>
      </c>
      <c r="F21" s="2" t="s">
        <v>22</v>
      </c>
      <c r="G21" s="2" t="s">
        <v>22</v>
      </c>
      <c r="H21" s="2" t="s">
        <v>22</v>
      </c>
      <c r="I21" s="2" t="s">
        <v>20</v>
      </c>
      <c r="J21" s="2" t="s">
        <v>22</v>
      </c>
      <c r="K21" s="2" t="s">
        <v>20</v>
      </c>
      <c r="L21" s="2" t="s">
        <v>19</v>
      </c>
      <c r="M21" s="2" t="s">
        <v>22</v>
      </c>
      <c r="N21" s="2" t="s">
        <v>22</v>
      </c>
      <c r="O21" s="2" t="s">
        <v>20</v>
      </c>
      <c r="P21" s="2" t="s">
        <v>22</v>
      </c>
      <c r="Q21" s="2"/>
      <c r="R21" s="2"/>
    </row>
    <row r="22" customFormat="false" ht="15" hidden="false" customHeight="false" outlineLevel="0" collapsed="false">
      <c r="A22" s="2" t="s">
        <v>54</v>
      </c>
      <c r="B22" s="2" t="s">
        <v>24</v>
      </c>
      <c r="C22" s="2" t="s">
        <v>24</v>
      </c>
      <c r="D22" s="2" t="s">
        <v>24</v>
      </c>
      <c r="E22" s="2" t="s">
        <v>24</v>
      </c>
      <c r="F22" s="2" t="s">
        <v>24</v>
      </c>
      <c r="G22" s="2" t="s">
        <v>24</v>
      </c>
      <c r="H22" s="2" t="s">
        <v>24</v>
      </c>
      <c r="I22" s="2" t="s">
        <v>24</v>
      </c>
      <c r="J22" s="2" t="s">
        <v>24</v>
      </c>
      <c r="K22" s="2" t="s">
        <v>24</v>
      </c>
      <c r="L22" s="2" t="s">
        <v>24</v>
      </c>
      <c r="M22" s="2" t="s">
        <v>24</v>
      </c>
      <c r="N22" s="2" t="s">
        <v>24</v>
      </c>
      <c r="O22" s="2" t="s">
        <v>24</v>
      </c>
      <c r="P22" s="2" t="s">
        <v>24</v>
      </c>
      <c r="Q22" s="2"/>
      <c r="R22" s="2"/>
    </row>
    <row r="23" customFormat="false" ht="158.2" hidden="false" customHeight="false" outlineLevel="0" collapsed="false">
      <c r="A23" s="2" t="s">
        <v>18</v>
      </c>
      <c r="B23" s="2" t="s">
        <v>20</v>
      </c>
      <c r="C23" s="2" t="s">
        <v>20</v>
      </c>
      <c r="D23" s="2" t="s">
        <v>20</v>
      </c>
      <c r="E23" s="2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2" t="s">
        <v>20</v>
      </c>
      <c r="K23" s="2" t="s">
        <v>20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  <c r="Q23" s="2"/>
      <c r="R23" s="2" t="s">
        <v>55</v>
      </c>
    </row>
    <row r="24" customFormat="false" ht="147" hidden="false" customHeight="false" outlineLevel="0" collapsed="false">
      <c r="A24" s="2" t="s">
        <v>56</v>
      </c>
      <c r="B24" s="2" t="s">
        <v>20</v>
      </c>
      <c r="C24" s="2" t="s">
        <v>20</v>
      </c>
      <c r="D24" s="2" t="s">
        <v>20</v>
      </c>
      <c r="E24" s="2" t="s">
        <v>20</v>
      </c>
      <c r="F24" s="2" t="s">
        <v>20</v>
      </c>
      <c r="G24" s="2" t="s">
        <v>20</v>
      </c>
      <c r="H24" s="2" t="s">
        <v>20</v>
      </c>
      <c r="I24" s="2" t="s">
        <v>24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  <c r="Q24" s="2" t="s">
        <v>57</v>
      </c>
      <c r="R24" s="2" t="s">
        <v>58</v>
      </c>
    </row>
    <row r="25" customFormat="false" ht="639.55" hidden="false" customHeight="false" outlineLevel="0" collapsed="false">
      <c r="A25" s="2" t="s">
        <v>18</v>
      </c>
      <c r="B25" s="2" t="s">
        <v>20</v>
      </c>
      <c r="C25" s="2" t="s">
        <v>20</v>
      </c>
      <c r="D25" s="2" t="s">
        <v>22</v>
      </c>
      <c r="E25" s="2" t="s">
        <v>20</v>
      </c>
      <c r="F25" s="2" t="s">
        <v>20</v>
      </c>
      <c r="G25" s="2" t="s">
        <v>20</v>
      </c>
      <c r="H25" s="2" t="s">
        <v>20</v>
      </c>
      <c r="I25" s="2" t="s">
        <v>22</v>
      </c>
      <c r="J25" s="2" t="s">
        <v>22</v>
      </c>
      <c r="K25" s="2" t="s">
        <v>24</v>
      </c>
      <c r="L25" s="2" t="s">
        <v>19</v>
      </c>
      <c r="M25" s="2" t="s">
        <v>20</v>
      </c>
      <c r="N25" s="2" t="s">
        <v>20</v>
      </c>
      <c r="O25" s="2" t="s">
        <v>20</v>
      </c>
      <c r="P25" s="2" t="s">
        <v>20</v>
      </c>
      <c r="Q25" s="2" t="s">
        <v>59</v>
      </c>
      <c r="R25" s="2" t="s">
        <v>60</v>
      </c>
    </row>
    <row r="26" customFormat="false" ht="135.8" hidden="false" customHeight="false" outlineLevel="0" collapsed="false">
      <c r="A26" s="2" t="s">
        <v>18</v>
      </c>
      <c r="B26" s="2" t="s">
        <v>20</v>
      </c>
      <c r="C26" s="2" t="s">
        <v>20</v>
      </c>
      <c r="D26" s="2" t="s">
        <v>22</v>
      </c>
      <c r="E26" s="2" t="s">
        <v>20</v>
      </c>
      <c r="F26" s="2" t="s">
        <v>20</v>
      </c>
      <c r="G26" s="2" t="s">
        <v>20</v>
      </c>
      <c r="H26" s="2" t="s">
        <v>20</v>
      </c>
      <c r="I26" s="2" t="s">
        <v>20</v>
      </c>
      <c r="J26" s="2" t="s">
        <v>20</v>
      </c>
      <c r="K26" s="2" t="s">
        <v>20</v>
      </c>
      <c r="L26" s="2" t="s">
        <v>20</v>
      </c>
      <c r="M26" s="2" t="s">
        <v>24</v>
      </c>
      <c r="N26" s="2" t="s">
        <v>20</v>
      </c>
      <c r="O26" s="2" t="s">
        <v>20</v>
      </c>
      <c r="P26" s="2" t="s">
        <v>20</v>
      </c>
      <c r="Q26" s="2"/>
      <c r="R26" s="2" t="s">
        <v>61</v>
      </c>
    </row>
    <row r="27" customFormat="false" ht="46.25" hidden="false" customHeight="false" outlineLevel="0" collapsed="false">
      <c r="A27" s="2" t="s">
        <v>62</v>
      </c>
      <c r="B27" s="2" t="s">
        <v>20</v>
      </c>
      <c r="C27" s="2" t="s">
        <v>20</v>
      </c>
      <c r="D27" s="2" t="s">
        <v>20</v>
      </c>
      <c r="E27" s="2" t="s">
        <v>20</v>
      </c>
      <c r="F27" s="2" t="s">
        <v>20</v>
      </c>
      <c r="G27" s="2" t="s">
        <v>20</v>
      </c>
      <c r="H27" s="2" t="s">
        <v>20</v>
      </c>
      <c r="I27" s="2" t="s">
        <v>20</v>
      </c>
      <c r="J27" s="2" t="s">
        <v>20</v>
      </c>
      <c r="K27" s="2" t="s">
        <v>20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  <c r="Q27" s="2" t="s">
        <v>63</v>
      </c>
      <c r="R27" s="2" t="s">
        <v>64</v>
      </c>
    </row>
    <row r="28" customFormat="false" ht="35.05" hidden="false" customHeight="false" outlineLevel="0" collapsed="false">
      <c r="A28" s="2" t="s">
        <v>65</v>
      </c>
      <c r="B28" s="2" t="s">
        <v>20</v>
      </c>
      <c r="C28" s="2" t="s">
        <v>19</v>
      </c>
      <c r="D28" s="2" t="s">
        <v>20</v>
      </c>
      <c r="E28" s="2" t="s">
        <v>20</v>
      </c>
      <c r="F28" s="2" t="s">
        <v>20</v>
      </c>
      <c r="G28" s="2" t="s">
        <v>20</v>
      </c>
      <c r="H28" s="2" t="s">
        <v>20</v>
      </c>
      <c r="I28" s="2" t="s">
        <v>20</v>
      </c>
      <c r="J28" s="2" t="s">
        <v>20</v>
      </c>
      <c r="K28" s="2" t="s">
        <v>20</v>
      </c>
      <c r="L28" s="2" t="s">
        <v>20</v>
      </c>
      <c r="M28" s="2" t="s">
        <v>24</v>
      </c>
      <c r="N28" s="2" t="s">
        <v>20</v>
      </c>
      <c r="O28" s="2" t="s">
        <v>24</v>
      </c>
      <c r="P28" s="2" t="s">
        <v>20</v>
      </c>
      <c r="Q28" s="2" t="s">
        <v>66</v>
      </c>
      <c r="R28" s="2" t="s">
        <v>67</v>
      </c>
    </row>
    <row r="29" customFormat="false" ht="35.05" hidden="false" customHeight="false" outlineLevel="0" collapsed="false">
      <c r="A29" s="2" t="s">
        <v>68</v>
      </c>
      <c r="B29" s="2" t="s">
        <v>20</v>
      </c>
      <c r="C29" s="2" t="s">
        <v>20</v>
      </c>
      <c r="D29" s="2" t="s">
        <v>24</v>
      </c>
      <c r="E29" s="2" t="s">
        <v>20</v>
      </c>
      <c r="F29" s="2" t="s">
        <v>20</v>
      </c>
      <c r="G29" s="2" t="s">
        <v>24</v>
      </c>
      <c r="H29" s="2" t="s">
        <v>20</v>
      </c>
      <c r="I29" s="2" t="s">
        <v>20</v>
      </c>
      <c r="J29" s="2" t="s">
        <v>20</v>
      </c>
      <c r="K29" s="2" t="s">
        <v>20</v>
      </c>
      <c r="L29" s="2" t="s">
        <v>20</v>
      </c>
      <c r="M29" s="2" t="s">
        <v>20</v>
      </c>
      <c r="N29" s="2" t="s">
        <v>24</v>
      </c>
      <c r="O29" s="2" t="s">
        <v>20</v>
      </c>
      <c r="P29" s="2" t="s">
        <v>20</v>
      </c>
      <c r="Q29" s="2" t="s">
        <v>69</v>
      </c>
      <c r="R29" s="2" t="s">
        <v>70</v>
      </c>
    </row>
    <row r="30" customFormat="false" ht="15" hidden="false" customHeight="false" outlineLevel="0" collapsed="false">
      <c r="A30" s="2" t="s">
        <v>18</v>
      </c>
      <c r="B30" s="2" t="s">
        <v>20</v>
      </c>
      <c r="C30" s="2" t="s">
        <v>20</v>
      </c>
      <c r="D30" s="2" t="s">
        <v>20</v>
      </c>
      <c r="E30" s="2" t="s">
        <v>20</v>
      </c>
      <c r="F30" s="2" t="s">
        <v>20</v>
      </c>
      <c r="G30" s="2" t="s">
        <v>20</v>
      </c>
      <c r="H30" s="2" t="s">
        <v>24</v>
      </c>
      <c r="I30" s="2" t="s">
        <v>20</v>
      </c>
      <c r="J30" s="2" t="s">
        <v>20</v>
      </c>
      <c r="K30" s="2" t="s">
        <v>20</v>
      </c>
      <c r="L30" s="2" t="s">
        <v>20</v>
      </c>
      <c r="M30" s="2" t="s">
        <v>20</v>
      </c>
      <c r="N30" s="2" t="s">
        <v>24</v>
      </c>
      <c r="O30" s="2" t="s">
        <v>20</v>
      </c>
      <c r="P30" s="2" t="s">
        <v>20</v>
      </c>
      <c r="Q30" s="2"/>
      <c r="R30" s="2"/>
    </row>
    <row r="31" customFormat="false" ht="15" hidden="false" customHeight="false" outlineLevel="0" collapsed="false">
      <c r="A31" s="2" t="s">
        <v>18</v>
      </c>
      <c r="B31" s="2" t="s">
        <v>20</v>
      </c>
      <c r="C31" s="2" t="s">
        <v>20</v>
      </c>
      <c r="D31" s="2" t="s">
        <v>20</v>
      </c>
      <c r="E31" s="2" t="s">
        <v>20</v>
      </c>
      <c r="F31" s="2" t="s">
        <v>20</v>
      </c>
      <c r="G31" s="2" t="s">
        <v>20</v>
      </c>
      <c r="H31" s="2" t="s">
        <v>20</v>
      </c>
      <c r="I31" s="2" t="s">
        <v>20</v>
      </c>
      <c r="J31" s="2" t="s">
        <v>20</v>
      </c>
      <c r="K31" s="2" t="s">
        <v>20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  <c r="Q31" s="2"/>
      <c r="R31" s="2"/>
    </row>
    <row r="32" customFormat="false" ht="113.4" hidden="false" customHeight="false" outlineLevel="0" collapsed="false">
      <c r="A32" s="2" t="s">
        <v>71</v>
      </c>
      <c r="B32" s="2" t="s">
        <v>22</v>
      </c>
      <c r="C32" s="2" t="s">
        <v>22</v>
      </c>
      <c r="D32" s="2" t="s">
        <v>22</v>
      </c>
      <c r="E32" s="2" t="s">
        <v>20</v>
      </c>
      <c r="F32" s="2" t="s">
        <v>20</v>
      </c>
      <c r="G32" s="2" t="s">
        <v>20</v>
      </c>
      <c r="H32" s="2" t="s">
        <v>20</v>
      </c>
      <c r="I32" s="2" t="s">
        <v>20</v>
      </c>
      <c r="J32" s="2" t="s">
        <v>20</v>
      </c>
      <c r="K32" s="2" t="s">
        <v>20</v>
      </c>
      <c r="L32" s="2" t="s">
        <v>22</v>
      </c>
      <c r="M32" s="2" t="s">
        <v>20</v>
      </c>
      <c r="N32" s="2" t="s">
        <v>20</v>
      </c>
      <c r="O32" s="2" t="s">
        <v>20</v>
      </c>
      <c r="P32" s="2" t="s">
        <v>20</v>
      </c>
      <c r="Q32" s="2" t="s">
        <v>72</v>
      </c>
      <c r="R32" s="2" t="s">
        <v>73</v>
      </c>
    </row>
    <row r="33" customFormat="false" ht="15" hidden="false" customHeight="false" outlineLevel="0" collapsed="false">
      <c r="A33" s="2" t="s">
        <v>18</v>
      </c>
      <c r="B33" s="2" t="s">
        <v>20</v>
      </c>
      <c r="C33" s="2" t="s">
        <v>19</v>
      </c>
      <c r="D33" s="2" t="s">
        <v>20</v>
      </c>
      <c r="E33" s="2" t="s">
        <v>22</v>
      </c>
      <c r="F33" s="2" t="s">
        <v>20</v>
      </c>
      <c r="G33" s="2" t="s">
        <v>20</v>
      </c>
      <c r="H33" s="2" t="s">
        <v>20</v>
      </c>
      <c r="I33" s="2" t="s">
        <v>20</v>
      </c>
      <c r="J33" s="2" t="s">
        <v>22</v>
      </c>
      <c r="K33" s="2" t="s">
        <v>20</v>
      </c>
      <c r="L33" s="2" t="s">
        <v>22</v>
      </c>
      <c r="M33" s="2" t="s">
        <v>22</v>
      </c>
      <c r="N33" s="2" t="s">
        <v>20</v>
      </c>
      <c r="O33" s="2" t="s">
        <v>20</v>
      </c>
      <c r="P33" s="2" t="s">
        <v>20</v>
      </c>
      <c r="Q33" s="2"/>
      <c r="R33" s="2"/>
    </row>
    <row r="34" customFormat="false" ht="35.05" hidden="false" customHeight="false" outlineLevel="0" collapsed="false">
      <c r="A34" s="2" t="s">
        <v>74</v>
      </c>
      <c r="B34" s="2" t="s">
        <v>20</v>
      </c>
      <c r="C34" s="2" t="s">
        <v>20</v>
      </c>
      <c r="D34" s="2" t="s">
        <v>20</v>
      </c>
      <c r="E34" s="2" t="s">
        <v>20</v>
      </c>
      <c r="F34" s="2" t="s">
        <v>20</v>
      </c>
      <c r="G34" s="2" t="s">
        <v>20</v>
      </c>
      <c r="H34" s="2" t="s">
        <v>20</v>
      </c>
      <c r="I34" s="2" t="s">
        <v>20</v>
      </c>
      <c r="J34" s="2" t="s">
        <v>22</v>
      </c>
      <c r="K34" s="2" t="s">
        <v>24</v>
      </c>
      <c r="L34" s="2" t="s">
        <v>22</v>
      </c>
      <c r="M34" s="2" t="s">
        <v>20</v>
      </c>
      <c r="N34" s="2" t="s">
        <v>20</v>
      </c>
      <c r="O34" s="2" t="s">
        <v>20</v>
      </c>
      <c r="P34" s="2" t="s">
        <v>20</v>
      </c>
      <c r="Q34" s="2"/>
      <c r="R34" s="2" t="s">
        <v>75</v>
      </c>
    </row>
    <row r="35" customFormat="false" ht="191.75" hidden="false" customHeight="false" outlineLevel="0" collapsed="false">
      <c r="A35" s="2" t="s">
        <v>76</v>
      </c>
      <c r="B35" s="2" t="s">
        <v>24</v>
      </c>
      <c r="C35" s="2" t="s">
        <v>20</v>
      </c>
      <c r="D35" s="2" t="s">
        <v>20</v>
      </c>
      <c r="E35" s="2" t="s">
        <v>24</v>
      </c>
      <c r="F35" s="2" t="s">
        <v>20</v>
      </c>
      <c r="G35" s="2" t="s">
        <v>24</v>
      </c>
      <c r="H35" s="2" t="s">
        <v>24</v>
      </c>
      <c r="I35" s="2" t="s">
        <v>20</v>
      </c>
      <c r="J35" s="2" t="s">
        <v>24</v>
      </c>
      <c r="K35" s="2" t="s">
        <v>20</v>
      </c>
      <c r="L35" s="2" t="s">
        <v>20</v>
      </c>
      <c r="M35" s="2" t="s">
        <v>24</v>
      </c>
      <c r="N35" s="2" t="s">
        <v>20</v>
      </c>
      <c r="O35" s="2" t="s">
        <v>24</v>
      </c>
      <c r="P35" s="2" t="s">
        <v>24</v>
      </c>
      <c r="Q35" s="2" t="s">
        <v>77</v>
      </c>
      <c r="R35" s="2" t="s">
        <v>78</v>
      </c>
    </row>
    <row r="36" customFormat="false" ht="15" hidden="false" customHeight="false" outlineLevel="0" collapsed="false">
      <c r="A36" s="2" t="s">
        <v>18</v>
      </c>
      <c r="B36" s="2" t="s">
        <v>24</v>
      </c>
      <c r="C36" s="2" t="s">
        <v>24</v>
      </c>
      <c r="D36" s="2" t="s">
        <v>24</v>
      </c>
      <c r="E36" s="2" t="s">
        <v>24</v>
      </c>
      <c r="F36" s="2" t="s">
        <v>24</v>
      </c>
      <c r="G36" s="2" t="s">
        <v>24</v>
      </c>
      <c r="H36" s="2" t="s">
        <v>24</v>
      </c>
      <c r="I36" s="2" t="s">
        <v>24</v>
      </c>
      <c r="J36" s="2" t="s">
        <v>24</v>
      </c>
      <c r="K36" s="2" t="s">
        <v>20</v>
      </c>
      <c r="L36" s="2" t="s">
        <v>20</v>
      </c>
      <c r="M36" s="2" t="s">
        <v>24</v>
      </c>
      <c r="N36" s="2" t="s">
        <v>20</v>
      </c>
      <c r="O36" s="2" t="s">
        <v>24</v>
      </c>
      <c r="P36" s="2" t="s">
        <v>24</v>
      </c>
      <c r="Q36" s="2"/>
      <c r="R36" s="2"/>
    </row>
    <row r="37" customFormat="false" ht="15" hidden="false" customHeight="false" outlineLevel="0" collapsed="false">
      <c r="A37" s="2" t="s">
        <v>18</v>
      </c>
      <c r="B37" s="2" t="s">
        <v>20</v>
      </c>
      <c r="C37" s="2" t="s">
        <v>20</v>
      </c>
      <c r="D37" s="2" t="s">
        <v>24</v>
      </c>
      <c r="E37" s="2" t="s">
        <v>20</v>
      </c>
      <c r="F37" s="2" t="s">
        <v>24</v>
      </c>
      <c r="G37" s="2" t="s">
        <v>22</v>
      </c>
      <c r="H37" s="2" t="s">
        <v>22</v>
      </c>
      <c r="I37" s="2" t="s">
        <v>20</v>
      </c>
      <c r="J37" s="2" t="s">
        <v>20</v>
      </c>
      <c r="K37" s="2" t="s">
        <v>19</v>
      </c>
      <c r="L37" s="2" t="s">
        <v>19</v>
      </c>
      <c r="M37" s="2" t="s">
        <v>20</v>
      </c>
      <c r="N37" s="2" t="s">
        <v>22</v>
      </c>
      <c r="O37" s="2" t="s">
        <v>20</v>
      </c>
      <c r="P37" s="2" t="s">
        <v>24</v>
      </c>
      <c r="Q37" s="2"/>
      <c r="R37" s="2"/>
    </row>
    <row r="38" customFormat="false" ht="15" hidden="false" customHeight="false" outlineLevel="0" collapsed="false">
      <c r="A38" s="2" t="s">
        <v>18</v>
      </c>
      <c r="B38" s="2" t="s">
        <v>24</v>
      </c>
      <c r="C38" s="2" t="s">
        <v>24</v>
      </c>
      <c r="D38" s="2" t="s">
        <v>24</v>
      </c>
      <c r="E38" s="2" t="s">
        <v>20</v>
      </c>
      <c r="F38" s="2" t="s">
        <v>24</v>
      </c>
      <c r="G38" s="2" t="s">
        <v>24</v>
      </c>
      <c r="H38" s="2" t="s">
        <v>24</v>
      </c>
      <c r="I38" s="2" t="s">
        <v>24</v>
      </c>
      <c r="J38" s="2" t="s">
        <v>24</v>
      </c>
      <c r="K38" s="2" t="s">
        <v>20</v>
      </c>
      <c r="L38" s="2" t="s">
        <v>20</v>
      </c>
      <c r="M38" s="2" t="s">
        <v>24</v>
      </c>
      <c r="N38" s="2" t="s">
        <v>20</v>
      </c>
      <c r="O38" s="2" t="s">
        <v>20</v>
      </c>
      <c r="P38" s="2" t="s">
        <v>24</v>
      </c>
      <c r="Q38" s="2"/>
      <c r="R38" s="2"/>
    </row>
    <row r="39" customFormat="false" ht="15" hidden="false" customHeight="false" outlineLevel="0" collapsed="false">
      <c r="A39" s="2" t="s">
        <v>18</v>
      </c>
      <c r="B39" s="2" t="s">
        <v>24</v>
      </c>
      <c r="C39" s="2" t="s">
        <v>24</v>
      </c>
      <c r="D39" s="2" t="s">
        <v>24</v>
      </c>
      <c r="E39" s="2" t="s">
        <v>24</v>
      </c>
      <c r="F39" s="2" t="s">
        <v>24</v>
      </c>
      <c r="G39" s="2" t="s">
        <v>24</v>
      </c>
      <c r="H39" s="2" t="s">
        <v>24</v>
      </c>
      <c r="I39" s="2" t="s">
        <v>24</v>
      </c>
      <c r="J39" s="2" t="s">
        <v>24</v>
      </c>
      <c r="K39" s="2" t="s">
        <v>24</v>
      </c>
      <c r="L39" s="2" t="s">
        <v>24</v>
      </c>
      <c r="M39" s="2" t="s">
        <v>24</v>
      </c>
      <c r="N39" s="2" t="s">
        <v>24</v>
      </c>
      <c r="O39" s="2" t="s">
        <v>24</v>
      </c>
      <c r="P39" s="2" t="s">
        <v>24</v>
      </c>
      <c r="Q39" s="2"/>
      <c r="R39" s="2"/>
    </row>
    <row r="40" customFormat="false" ht="15" hidden="false" customHeight="false" outlineLevel="0" collapsed="false">
      <c r="A40" s="2" t="s">
        <v>18</v>
      </c>
      <c r="B40" s="2" t="s">
        <v>24</v>
      </c>
      <c r="C40" s="2" t="s">
        <v>24</v>
      </c>
      <c r="D40" s="2" t="s">
        <v>24</v>
      </c>
      <c r="E40" s="2" t="s">
        <v>20</v>
      </c>
      <c r="F40" s="2" t="s">
        <v>24</v>
      </c>
      <c r="G40" s="2" t="s">
        <v>20</v>
      </c>
      <c r="H40" s="2" t="s">
        <v>24</v>
      </c>
      <c r="I40" s="2" t="s">
        <v>20</v>
      </c>
      <c r="J40" s="2" t="s">
        <v>24</v>
      </c>
      <c r="K40" s="2" t="s">
        <v>24</v>
      </c>
      <c r="L40" s="2" t="s">
        <v>24</v>
      </c>
      <c r="M40" s="2" t="s">
        <v>24</v>
      </c>
      <c r="N40" s="2" t="s">
        <v>24</v>
      </c>
      <c r="O40" s="2" t="s">
        <v>24</v>
      </c>
      <c r="P40" s="2" t="s">
        <v>24</v>
      </c>
      <c r="Q40" s="2"/>
      <c r="R40" s="2"/>
    </row>
    <row r="41" customFormat="false" ht="57.45" hidden="false" customHeight="false" outlineLevel="0" collapsed="false">
      <c r="A41" s="2" t="s">
        <v>79</v>
      </c>
      <c r="B41" s="2" t="s">
        <v>20</v>
      </c>
      <c r="C41" s="2" t="s">
        <v>20</v>
      </c>
      <c r="D41" s="2" t="s">
        <v>24</v>
      </c>
      <c r="E41" s="2" t="s">
        <v>20</v>
      </c>
      <c r="F41" s="2" t="s">
        <v>24</v>
      </c>
      <c r="G41" s="2" t="s">
        <v>20</v>
      </c>
      <c r="H41" s="2" t="s">
        <v>20</v>
      </c>
      <c r="I41" s="2" t="s">
        <v>24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  <c r="O41" s="2" t="s">
        <v>24</v>
      </c>
      <c r="P41" s="2" t="s">
        <v>24</v>
      </c>
      <c r="Q41" s="2"/>
      <c r="R41" s="2" t="s">
        <v>80</v>
      </c>
    </row>
    <row r="42" customFormat="false" ht="15" hidden="false" customHeight="false" outlineLevel="0" collapsed="false">
      <c r="A42" s="2" t="s">
        <v>18</v>
      </c>
      <c r="B42" s="2" t="s">
        <v>20</v>
      </c>
      <c r="C42" s="2" t="s">
        <v>20</v>
      </c>
      <c r="D42" s="2" t="s">
        <v>20</v>
      </c>
      <c r="E42" s="2" t="s">
        <v>20</v>
      </c>
      <c r="F42" s="2" t="s">
        <v>20</v>
      </c>
      <c r="G42" s="2" t="s">
        <v>20</v>
      </c>
      <c r="H42" s="2" t="s">
        <v>20</v>
      </c>
      <c r="I42" s="2" t="s">
        <v>20</v>
      </c>
      <c r="J42" s="2" t="s">
        <v>20</v>
      </c>
      <c r="K42" s="2" t="s">
        <v>20</v>
      </c>
      <c r="L42" s="2" t="s">
        <v>20</v>
      </c>
      <c r="M42" s="2" t="s">
        <v>20</v>
      </c>
      <c r="N42" s="2" t="s">
        <v>20</v>
      </c>
      <c r="O42" s="2" t="s">
        <v>20</v>
      </c>
      <c r="P42" s="2" t="s">
        <v>20</v>
      </c>
      <c r="Q42" s="2"/>
      <c r="R42" s="2"/>
    </row>
    <row r="43" customFormat="false" ht="15" hidden="false" customHeight="false" outlineLevel="0" collapsed="false">
      <c r="A43" s="2" t="s">
        <v>18</v>
      </c>
      <c r="B43" s="2" t="s">
        <v>19</v>
      </c>
      <c r="C43" s="2" t="s">
        <v>22</v>
      </c>
      <c r="D43" s="2" t="s">
        <v>22</v>
      </c>
      <c r="E43" s="2" t="s">
        <v>19</v>
      </c>
      <c r="F43" s="2" t="s">
        <v>19</v>
      </c>
      <c r="G43" s="2" t="s">
        <v>22</v>
      </c>
      <c r="H43" s="2" t="s">
        <v>19</v>
      </c>
      <c r="I43" s="2" t="s">
        <v>22</v>
      </c>
      <c r="J43" s="2" t="s">
        <v>19</v>
      </c>
      <c r="K43" s="2" t="s">
        <v>20</v>
      </c>
      <c r="L43" s="2" t="s">
        <v>22</v>
      </c>
      <c r="M43" s="2" t="s">
        <v>20</v>
      </c>
      <c r="N43" s="2" t="s">
        <v>20</v>
      </c>
      <c r="O43" s="2" t="s">
        <v>22</v>
      </c>
      <c r="P43" s="2" t="s">
        <v>19</v>
      </c>
      <c r="Q43" s="2"/>
      <c r="R43" s="2"/>
    </row>
    <row r="44" customFormat="false" ht="68.65" hidden="false" customHeight="false" outlineLevel="0" collapsed="false">
      <c r="A44" s="2" t="s">
        <v>18</v>
      </c>
      <c r="B44" s="2" t="s">
        <v>20</v>
      </c>
      <c r="C44" s="2" t="s">
        <v>20</v>
      </c>
      <c r="D44" s="2" t="s">
        <v>20</v>
      </c>
      <c r="E44" s="2" t="s">
        <v>20</v>
      </c>
      <c r="F44" s="2" t="s">
        <v>20</v>
      </c>
      <c r="G44" s="2" t="s">
        <v>20</v>
      </c>
      <c r="H44" s="2" t="s">
        <v>20</v>
      </c>
      <c r="I44" s="2" t="s">
        <v>20</v>
      </c>
      <c r="J44" s="2" t="s">
        <v>20</v>
      </c>
      <c r="K44" s="2" t="s">
        <v>20</v>
      </c>
      <c r="L44" s="2" t="s">
        <v>20</v>
      </c>
      <c r="M44" s="2" t="s">
        <v>20</v>
      </c>
      <c r="N44" s="2" t="s">
        <v>20</v>
      </c>
      <c r="O44" s="2" t="s">
        <v>20</v>
      </c>
      <c r="P44" s="2" t="s">
        <v>20</v>
      </c>
      <c r="Q44" s="2"/>
      <c r="R44" s="2" t="s">
        <v>81</v>
      </c>
    </row>
    <row r="45" customFormat="false" ht="79.85" hidden="false" customHeight="false" outlineLevel="0" collapsed="false">
      <c r="A45" s="2" t="s">
        <v>18</v>
      </c>
      <c r="B45" s="2" t="s">
        <v>24</v>
      </c>
      <c r="C45" s="2" t="s">
        <v>24</v>
      </c>
      <c r="D45" s="2" t="s">
        <v>24</v>
      </c>
      <c r="E45" s="2" t="s">
        <v>24</v>
      </c>
      <c r="F45" s="2" t="s">
        <v>24</v>
      </c>
      <c r="G45" s="2" t="s">
        <v>24</v>
      </c>
      <c r="H45" s="2" t="s">
        <v>24</v>
      </c>
      <c r="I45" s="2" t="s">
        <v>22</v>
      </c>
      <c r="J45" s="2" t="s">
        <v>24</v>
      </c>
      <c r="K45" s="2" t="s">
        <v>24</v>
      </c>
      <c r="L45" s="2" t="s">
        <v>24</v>
      </c>
      <c r="M45" s="2" t="s">
        <v>24</v>
      </c>
      <c r="N45" s="2" t="s">
        <v>24</v>
      </c>
      <c r="O45" s="2" t="s">
        <v>22</v>
      </c>
      <c r="P45" s="2" t="s">
        <v>24</v>
      </c>
      <c r="Q45" s="2" t="s">
        <v>82</v>
      </c>
      <c r="R45" s="2" t="s">
        <v>83</v>
      </c>
    </row>
    <row r="46" customFormat="false" ht="15" hidden="false" customHeight="false" outlineLevel="0" collapsed="false">
      <c r="A46" s="2" t="s">
        <v>18</v>
      </c>
      <c r="B46" s="2" t="s">
        <v>20</v>
      </c>
      <c r="C46" s="2" t="s">
        <v>20</v>
      </c>
      <c r="D46" s="2" t="s">
        <v>20</v>
      </c>
      <c r="E46" s="2" t="s">
        <v>20</v>
      </c>
      <c r="F46" s="2" t="s">
        <v>20</v>
      </c>
      <c r="G46" s="2" t="s">
        <v>20</v>
      </c>
      <c r="H46" s="2" t="s">
        <v>20</v>
      </c>
      <c r="I46" s="2" t="s">
        <v>20</v>
      </c>
      <c r="J46" s="2" t="s">
        <v>20</v>
      </c>
      <c r="K46" s="2" t="s">
        <v>20</v>
      </c>
      <c r="L46" s="2" t="s">
        <v>20</v>
      </c>
      <c r="M46" s="2" t="s">
        <v>20</v>
      </c>
      <c r="N46" s="2" t="s">
        <v>20</v>
      </c>
      <c r="O46" s="2" t="s">
        <v>20</v>
      </c>
      <c r="P46" s="2" t="s">
        <v>20</v>
      </c>
      <c r="Q46" s="2"/>
      <c r="R46" s="2"/>
    </row>
    <row r="47" customFormat="false" ht="247.75" hidden="false" customHeight="false" outlineLevel="0" collapsed="false">
      <c r="A47" s="2" t="s">
        <v>84</v>
      </c>
      <c r="B47" s="2" t="s">
        <v>20</v>
      </c>
      <c r="C47" s="2" t="s">
        <v>24</v>
      </c>
      <c r="D47" s="2" t="s">
        <v>24</v>
      </c>
      <c r="E47" s="2" t="s">
        <v>24</v>
      </c>
      <c r="F47" s="2" t="s">
        <v>24</v>
      </c>
      <c r="G47" s="2" t="s">
        <v>24</v>
      </c>
      <c r="H47" s="2" t="s">
        <v>20</v>
      </c>
      <c r="I47" s="2" t="s">
        <v>24</v>
      </c>
      <c r="J47" s="2" t="s">
        <v>24</v>
      </c>
      <c r="K47" s="2" t="s">
        <v>22</v>
      </c>
      <c r="L47" s="2" t="s">
        <v>20</v>
      </c>
      <c r="M47" s="2" t="s">
        <v>24</v>
      </c>
      <c r="N47" s="2" t="s">
        <v>20</v>
      </c>
      <c r="O47" s="2" t="s">
        <v>20</v>
      </c>
      <c r="P47" s="2" t="s">
        <v>24</v>
      </c>
      <c r="Q47" s="2" t="s">
        <v>85</v>
      </c>
      <c r="R47" s="2" t="s">
        <v>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3" min="3" style="0" width="52"/>
    <col collapsed="false" customWidth="true" hidden="false" outlineLevel="0" max="4" min="4" style="0" width="12"/>
  </cols>
  <sheetData>
    <row r="1" customFormat="false" ht="24" hidden="false" customHeight="true" outlineLevel="0" collapsed="false">
      <c r="A1" s="3" t="s">
        <v>87</v>
      </c>
      <c r="B1" s="3"/>
      <c r="C1" s="3"/>
      <c r="D1" s="3"/>
      <c r="E1" s="3"/>
      <c r="F1" s="3"/>
    </row>
    <row r="3" customFormat="false" ht="15" hidden="false" customHeight="false" outlineLevel="0" collapsed="false">
      <c r="A3" s="4" t="s">
        <v>88</v>
      </c>
    </row>
    <row r="4" customFormat="false" ht="15" hidden="false" customHeight="false" outlineLevel="0" collapsed="false">
      <c r="B4" s="5" t="s">
        <v>89</v>
      </c>
      <c r="C4" s="5" t="s">
        <v>90</v>
      </c>
    </row>
    <row r="5" customFormat="false" ht="15" hidden="false" customHeight="false" outlineLevel="0" collapsed="false">
      <c r="B5" s="6" t="s">
        <v>24</v>
      </c>
      <c r="C5" s="7" t="n">
        <v>100</v>
      </c>
    </row>
    <row r="6" customFormat="false" ht="15" hidden="false" customHeight="false" outlineLevel="0" collapsed="false">
      <c r="B6" s="6" t="s">
        <v>20</v>
      </c>
      <c r="C6" s="7" t="n">
        <v>75</v>
      </c>
    </row>
    <row r="7" customFormat="false" ht="15" hidden="false" customHeight="false" outlineLevel="0" collapsed="false">
      <c r="B7" s="6" t="s">
        <v>22</v>
      </c>
      <c r="C7" s="7" t="n">
        <v>50</v>
      </c>
    </row>
    <row r="8" customFormat="false" ht="15" hidden="false" customHeight="false" outlineLevel="0" collapsed="false">
      <c r="B8" s="6" t="s">
        <v>19</v>
      </c>
      <c r="C8" s="7" t="n">
        <v>25</v>
      </c>
    </row>
    <row r="10" customFormat="false" ht="15" hidden="false" customHeight="false" outlineLevel="0" collapsed="false">
      <c r="A10" s="4" t="s">
        <v>91</v>
      </c>
    </row>
    <row r="11" customFormat="false" ht="15" hidden="false" customHeight="false" outlineLevel="0" collapsed="false">
      <c r="B11" s="6" t="s">
        <v>92</v>
      </c>
      <c r="C11" s="8" t="n">
        <f aca="false">COUNTA(Dados!A2:A47)</f>
        <v>46</v>
      </c>
    </row>
    <row r="12" customFormat="false" ht="15" hidden="false" customHeight="false" outlineLevel="0" collapsed="false">
      <c r="B12" s="6" t="s">
        <v>93</v>
      </c>
      <c r="C12" s="8" t="n">
        <f aca="false">COUNTA(Apuração!B4:B18)</f>
        <v>15</v>
      </c>
    </row>
    <row r="13" customFormat="false" ht="15" hidden="false" customHeight="false" outlineLevel="0" collapsed="false">
      <c r="B13" s="6" t="s">
        <v>94</v>
      </c>
      <c r="C13" s="8" t="n">
        <f aca="false">Apuração!G19</f>
        <v>690</v>
      </c>
    </row>
    <row r="14" customFormat="false" ht="15" hidden="false" customHeight="false" outlineLevel="0" collapsed="false">
      <c r="B14" s="6" t="s">
        <v>95</v>
      </c>
      <c r="C14" s="9" t="n">
        <f aca="false">Apuração!M19</f>
        <v>75.5797101449275</v>
      </c>
    </row>
    <row r="15" customFormat="false" ht="15" hidden="false" customHeight="false" outlineLevel="0" collapsed="false">
      <c r="B15" s="6" t="s">
        <v>96</v>
      </c>
      <c r="C15" s="10" t="n">
        <f aca="false">Apuração!L19</f>
        <v>0.853623188405797</v>
      </c>
    </row>
    <row r="16" customFormat="false" ht="15" hidden="false" customHeight="false" outlineLevel="0" collapsed="false">
      <c r="B16" s="6" t="s">
        <v>97</v>
      </c>
      <c r="C16" s="11" t="str">
        <f aca="false">Apuração!N19</f>
        <v>Bom</v>
      </c>
    </row>
    <row r="17" customFormat="false" ht="15" hidden="false" customHeight="false" outlineLevel="0" collapsed="false">
      <c r="B17" s="6" t="s">
        <v>98</v>
      </c>
      <c r="C17" s="11" t="str">
        <f aca="false">INDEX(Apuração!B4:B18,MATCH(MAX(Apuração!M4:M18),Apuração!M4:M18,0))</f>
        <v>Como você avalia a qualidade de vida no trabalho às margens da MT-244?</v>
      </c>
    </row>
    <row r="18" customFormat="false" ht="15" hidden="false" customHeight="false" outlineLevel="0" collapsed="false">
      <c r="B18" s="6" t="s">
        <v>99</v>
      </c>
      <c r="C18" s="11" t="str">
        <f aca="false">INDEX(Apuração!B4:B18,MATCH(MIN(Apuração!M4:M18),Apuração!M4:M18,0))</f>
        <v>Em relação os números de acidentes na MT-244, você considera que:</v>
      </c>
    </row>
    <row r="21" customFormat="false" ht="15" hidden="false" customHeight="false" outlineLevel="0" collapsed="false">
      <c r="A21" s="4" t="s">
        <v>100</v>
      </c>
    </row>
    <row r="22" customFormat="false" ht="15" hidden="false" customHeight="false" outlineLevel="0" collapsed="false">
      <c r="B22" s="5" t="s">
        <v>89</v>
      </c>
      <c r="C22" s="5" t="s">
        <v>101</v>
      </c>
      <c r="D22" s="5" t="s">
        <v>102</v>
      </c>
    </row>
    <row r="23" customFormat="false" ht="15" hidden="false" customHeight="false" outlineLevel="0" collapsed="false">
      <c r="B23" s="6" t="s">
        <v>24</v>
      </c>
      <c r="C23" s="6" t="n">
        <f aca="false">Apuração!C19</f>
        <v>159</v>
      </c>
      <c r="D23" s="12" t="n">
        <f aca="false">IFERROR(C23/SUM($C$23:$C$26),0)</f>
        <v>0.230434782608696</v>
      </c>
    </row>
    <row r="24" customFormat="false" ht="15" hidden="false" customHeight="false" outlineLevel="0" collapsed="false">
      <c r="B24" s="6" t="s">
        <v>20</v>
      </c>
      <c r="C24" s="6" t="n">
        <f aca="false">Apuração!D19</f>
        <v>430</v>
      </c>
      <c r="D24" s="12" t="n">
        <f aca="false">IFERROR(C24/SUM($C$23:$C$26),0)</f>
        <v>0.623188405797101</v>
      </c>
    </row>
    <row r="25" customFormat="false" ht="15" hidden="false" customHeight="false" outlineLevel="0" collapsed="false">
      <c r="B25" s="6" t="s">
        <v>22</v>
      </c>
      <c r="C25" s="6" t="n">
        <f aca="false">Apuração!E19</f>
        <v>59</v>
      </c>
      <c r="D25" s="12" t="n">
        <f aca="false">IFERROR(C25/SUM($C$23:$C$26),0)</f>
        <v>0.0855072463768116</v>
      </c>
    </row>
    <row r="26" customFormat="false" ht="15" hidden="false" customHeight="false" outlineLevel="0" collapsed="false">
      <c r="B26" s="6" t="s">
        <v>19</v>
      </c>
      <c r="C26" s="6" t="n">
        <f aca="false">Apuração!F19</f>
        <v>42</v>
      </c>
      <c r="D26" s="12" t="n">
        <f aca="false">IFERROR(C26/SUM($C$23:$C$26),0)</f>
        <v>0.0608695652173913</v>
      </c>
    </row>
    <row r="29" customFormat="false" ht="15" hidden="false" customHeight="false" outlineLevel="0" collapsed="false">
      <c r="B29" s="13" t="s">
        <v>103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8"/>
    <col collapsed="false" customWidth="true" hidden="false" outlineLevel="0" max="14" min="3" style="0" width="13"/>
  </cols>
  <sheetData>
    <row r="1" customFormat="false" ht="24" hidden="false" customHeight="true" outlineLevel="0" collapsed="false">
      <c r="A1" s="3" t="s">
        <v>104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customFormat="false" ht="42" hidden="false" customHeight="true" outlineLevel="0" collapsed="false">
      <c r="A3" s="1" t="s">
        <v>105</v>
      </c>
      <c r="B3" s="1" t="s">
        <v>106</v>
      </c>
      <c r="C3" s="1" t="s">
        <v>24</v>
      </c>
      <c r="D3" s="1" t="s">
        <v>20</v>
      </c>
      <c r="E3" s="1" t="s">
        <v>22</v>
      </c>
      <c r="F3" s="1" t="s">
        <v>19</v>
      </c>
      <c r="G3" s="1" t="s">
        <v>107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  <c r="N3" s="1" t="s">
        <v>114</v>
      </c>
    </row>
    <row r="4" customFormat="false" ht="30" hidden="false" customHeight="true" outlineLevel="0" collapsed="false">
      <c r="A4" s="14" t="n">
        <v>1</v>
      </c>
      <c r="B4" s="15" t="s">
        <v>1</v>
      </c>
      <c r="C4" s="14" t="n">
        <f aca="false">COUNTIF(Dados!$B$2:$B$47,"Ótimo")</f>
        <v>7</v>
      </c>
      <c r="D4" s="14" t="n">
        <f aca="false">COUNTIF(Dados!$B$2:$B$47,"Melhorou")</f>
        <v>30</v>
      </c>
      <c r="E4" s="14" t="n">
        <f aca="false">COUNTIF(Dados!$B$2:$B$47,"Indiferente")</f>
        <v>3</v>
      </c>
      <c r="F4" s="14" t="n">
        <f aca="false">COUNTIF(Dados!$B$2:$B$47,"Piorou")</f>
        <v>6</v>
      </c>
      <c r="G4" s="14" t="n">
        <f aca="false">SUM(C4:F4)</f>
        <v>46</v>
      </c>
      <c r="H4" s="16" t="n">
        <f aca="false">IFERROR(C4/$G4,0)</f>
        <v>0.152173913043478</v>
      </c>
      <c r="I4" s="16" t="n">
        <f aca="false">IFERROR(D4/$G4,0)</f>
        <v>0.652173913043478</v>
      </c>
      <c r="J4" s="16" t="n">
        <f aca="false">IFERROR(E4/$G4,0)</f>
        <v>0.0652173913043478</v>
      </c>
      <c r="K4" s="16" t="n">
        <f aca="false">IFERROR(F4/$G4,0)</f>
        <v>0.130434782608696</v>
      </c>
      <c r="L4" s="16" t="n">
        <f aca="false">IFERROR((C4+D4)/$G4,0)</f>
        <v>0.804347826086957</v>
      </c>
      <c r="M4" s="17" t="n">
        <f aca="false">IFERROR((C4*Resumo!$C$5+D4*Resumo!$C$6+E4*Resumo!$C$7+F4*Resumo!$C$8)/$G4,0)</f>
        <v>70.6521739130435</v>
      </c>
      <c r="N4" s="14" t="str">
        <f aca="false">IF(M4&gt;=85,"Excelente",IF(M4&gt;=70,"Bom",IF(M4&gt;=50,"Regular","Crítico")))</f>
        <v>Bom</v>
      </c>
    </row>
    <row r="5" customFormat="false" ht="30" hidden="false" customHeight="true" outlineLevel="0" collapsed="false">
      <c r="A5" s="14" t="n">
        <v>2</v>
      </c>
      <c r="B5" s="15" t="s">
        <v>2</v>
      </c>
      <c r="C5" s="14" t="n">
        <f aca="false">COUNTIF(Dados!$C$2:$C$47,"Ótimo")</f>
        <v>9</v>
      </c>
      <c r="D5" s="14" t="n">
        <f aca="false">COUNTIF(Dados!$C$2:$C$47,"Melhorou")</f>
        <v>27</v>
      </c>
      <c r="E5" s="14" t="n">
        <f aca="false">COUNTIF(Dados!$C$2:$C$47,"Indiferente")</f>
        <v>7</v>
      </c>
      <c r="F5" s="14" t="n">
        <f aca="false">COUNTIF(Dados!$C$2:$C$47,"Piorou")</f>
        <v>3</v>
      </c>
      <c r="G5" s="14" t="n">
        <f aca="false">SUM(C5:F5)</f>
        <v>46</v>
      </c>
      <c r="H5" s="16" t="n">
        <f aca="false">IFERROR(C5/$G5,0)</f>
        <v>0.195652173913044</v>
      </c>
      <c r="I5" s="16" t="n">
        <f aca="false">IFERROR(D5/$G5,0)</f>
        <v>0.586956521739131</v>
      </c>
      <c r="J5" s="16" t="n">
        <f aca="false">IFERROR(E5/$G5,0)</f>
        <v>0.152173913043478</v>
      </c>
      <c r="K5" s="16" t="n">
        <f aca="false">IFERROR(F5/$G5,0)</f>
        <v>0.0652173913043478</v>
      </c>
      <c r="L5" s="16" t="n">
        <f aca="false">IFERROR((C5+D5)/$G5,0)</f>
        <v>0.782608695652174</v>
      </c>
      <c r="M5" s="17" t="n">
        <f aca="false">IFERROR((C5*Resumo!$C$5+D5*Resumo!$C$6+E5*Resumo!$C$7+F5*Resumo!$C$8)/$G5,0)</f>
        <v>72.8260869565217</v>
      </c>
      <c r="N5" s="14" t="str">
        <f aca="false">IF(M5&gt;=85,"Excelente",IF(M5&gt;=70,"Bom",IF(M5&gt;=50,"Regular","Crítico")))</f>
        <v>Bom</v>
      </c>
    </row>
    <row r="6" customFormat="false" ht="30" hidden="false" customHeight="true" outlineLevel="0" collapsed="false">
      <c r="A6" s="14" t="n">
        <v>3</v>
      </c>
      <c r="B6" s="15" t="s">
        <v>3</v>
      </c>
      <c r="C6" s="14" t="n">
        <f aca="false">COUNTIF(Dados!$D$2:$D$47,"Ótimo")</f>
        <v>13</v>
      </c>
      <c r="D6" s="14" t="n">
        <f aca="false">COUNTIF(Dados!$D$2:$D$47,"Melhorou")</f>
        <v>27</v>
      </c>
      <c r="E6" s="14" t="n">
        <f aca="false">COUNTIF(Dados!$D$2:$D$47,"Indiferente")</f>
        <v>5</v>
      </c>
      <c r="F6" s="14" t="n">
        <f aca="false">COUNTIF(Dados!$D$2:$D$47,"Piorou")</f>
        <v>1</v>
      </c>
      <c r="G6" s="14" t="n">
        <f aca="false">SUM(C6:F6)</f>
        <v>46</v>
      </c>
      <c r="H6" s="16" t="n">
        <f aca="false">IFERROR(C6/$G6,0)</f>
        <v>0.282608695652174</v>
      </c>
      <c r="I6" s="16" t="n">
        <f aca="false">IFERROR(D6/$G6,0)</f>
        <v>0.586956521739131</v>
      </c>
      <c r="J6" s="16" t="n">
        <f aca="false">IFERROR(E6/$G6,0)</f>
        <v>0.108695652173913</v>
      </c>
      <c r="K6" s="16" t="n">
        <f aca="false">IFERROR(F6/$G6,0)</f>
        <v>0.0217391304347826</v>
      </c>
      <c r="L6" s="16" t="n">
        <f aca="false">IFERROR((C6+D6)/$G6,0)</f>
        <v>0.869565217391304</v>
      </c>
      <c r="M6" s="17" t="n">
        <f aca="false">IFERROR((C6*Resumo!$C$5+D6*Resumo!$C$6+E6*Resumo!$C$7+F6*Resumo!$C$8)/$G6,0)</f>
        <v>78.2608695652174</v>
      </c>
      <c r="N6" s="14" t="str">
        <f aca="false">IF(M6&gt;=85,"Excelente",IF(M6&gt;=70,"Bom",IF(M6&gt;=50,"Regular","Crítico")))</f>
        <v>Bom</v>
      </c>
    </row>
    <row r="7" customFormat="false" ht="30" hidden="false" customHeight="true" outlineLevel="0" collapsed="false">
      <c r="A7" s="14" t="n">
        <v>4</v>
      </c>
      <c r="B7" s="15" t="s">
        <v>4</v>
      </c>
      <c r="C7" s="14" t="n">
        <f aca="false">COUNTIF(Dados!$E$2:$E$47,"Ótimo")</f>
        <v>8</v>
      </c>
      <c r="D7" s="14" t="n">
        <f aca="false">COUNTIF(Dados!$E$2:$E$47,"Melhorou")</f>
        <v>32</v>
      </c>
      <c r="E7" s="14" t="n">
        <f aca="false">COUNTIF(Dados!$E$2:$E$47,"Indiferente")</f>
        <v>2</v>
      </c>
      <c r="F7" s="14" t="n">
        <f aca="false">COUNTIF(Dados!$E$2:$E$47,"Piorou")</f>
        <v>4</v>
      </c>
      <c r="G7" s="14" t="n">
        <f aca="false">SUM(C7:F7)</f>
        <v>46</v>
      </c>
      <c r="H7" s="16" t="n">
        <f aca="false">IFERROR(C7/$G7,0)</f>
        <v>0.173913043478261</v>
      </c>
      <c r="I7" s="16" t="n">
        <f aca="false">IFERROR(D7/$G7,0)</f>
        <v>0.695652173913044</v>
      </c>
      <c r="J7" s="16" t="n">
        <f aca="false">IFERROR(E7/$G7,0)</f>
        <v>0.0434782608695652</v>
      </c>
      <c r="K7" s="16" t="n">
        <f aca="false">IFERROR(F7/$G7,0)</f>
        <v>0.0869565217391304</v>
      </c>
      <c r="L7" s="16" t="n">
        <f aca="false">IFERROR((C7+D7)/$G7,0)</f>
        <v>0.869565217391304</v>
      </c>
      <c r="M7" s="17" t="n">
        <f aca="false">IFERROR((C7*Resumo!$C$5+D7*Resumo!$C$6+E7*Resumo!$C$7+F7*Resumo!$C$8)/$G7,0)</f>
        <v>73.9130434782609</v>
      </c>
      <c r="N7" s="14" t="str">
        <f aca="false">IF(M7&gt;=85,"Excelente",IF(M7&gt;=70,"Bom",IF(M7&gt;=50,"Regular","Crítico")))</f>
        <v>Bom</v>
      </c>
    </row>
    <row r="8" customFormat="false" ht="30" hidden="false" customHeight="true" outlineLevel="0" collapsed="false">
      <c r="A8" s="14" t="n">
        <v>5</v>
      </c>
      <c r="B8" s="15" t="s">
        <v>5</v>
      </c>
      <c r="C8" s="14" t="n">
        <f aca="false">COUNTIF(Dados!$F$2:$F$47,"Ótimo")</f>
        <v>12</v>
      </c>
      <c r="D8" s="14" t="n">
        <f aca="false">COUNTIF(Dados!$F$2:$F$47,"Melhorou")</f>
        <v>27</v>
      </c>
      <c r="E8" s="14" t="n">
        <f aca="false">COUNTIF(Dados!$F$2:$F$47,"Indiferente")</f>
        <v>4</v>
      </c>
      <c r="F8" s="14" t="n">
        <f aca="false">COUNTIF(Dados!$F$2:$F$47,"Piorou")</f>
        <v>3</v>
      </c>
      <c r="G8" s="14" t="n">
        <f aca="false">SUM(C8:F8)</f>
        <v>46</v>
      </c>
      <c r="H8" s="16" t="n">
        <f aca="false">IFERROR(C8/$G8,0)</f>
        <v>0.260869565217391</v>
      </c>
      <c r="I8" s="16" t="n">
        <f aca="false">IFERROR(D8/$G8,0)</f>
        <v>0.586956521739131</v>
      </c>
      <c r="J8" s="16" t="n">
        <f aca="false">IFERROR(E8/$G8,0)</f>
        <v>0.0869565217391304</v>
      </c>
      <c r="K8" s="16" t="n">
        <f aca="false">IFERROR(F8/$G8,0)</f>
        <v>0.0652173913043478</v>
      </c>
      <c r="L8" s="16" t="n">
        <f aca="false">IFERROR((C8+D8)/$G8,0)</f>
        <v>0.847826086956522</v>
      </c>
      <c r="M8" s="17" t="n">
        <f aca="false">IFERROR((C8*Resumo!$C$5+D8*Resumo!$C$6+E8*Resumo!$C$7+F8*Resumo!$C$8)/$G8,0)</f>
        <v>76.0869565217391</v>
      </c>
      <c r="N8" s="14" t="str">
        <f aca="false">IF(M8&gt;=85,"Excelente",IF(M8&gt;=70,"Bom",IF(M8&gt;=50,"Regular","Crítico")))</f>
        <v>Bom</v>
      </c>
    </row>
    <row r="9" customFormat="false" ht="30" hidden="false" customHeight="true" outlineLevel="0" collapsed="false">
      <c r="A9" s="14" t="n">
        <v>6</v>
      </c>
      <c r="B9" s="15" t="s">
        <v>6</v>
      </c>
      <c r="C9" s="14" t="n">
        <f aca="false">COUNTIF(Dados!$G$2:$G$47,"Ótimo")</f>
        <v>11</v>
      </c>
      <c r="D9" s="14" t="n">
        <f aca="false">COUNTIF(Dados!$G$2:$G$47,"Melhorou")</f>
        <v>29</v>
      </c>
      <c r="E9" s="14" t="n">
        <f aca="false">COUNTIF(Dados!$G$2:$G$47,"Indiferente")</f>
        <v>5</v>
      </c>
      <c r="F9" s="14" t="n">
        <f aca="false">COUNTIF(Dados!$G$2:$G$47,"Piorou")</f>
        <v>1</v>
      </c>
      <c r="G9" s="14" t="n">
        <f aca="false">SUM(C9:F9)</f>
        <v>46</v>
      </c>
      <c r="H9" s="16" t="n">
        <f aca="false">IFERROR(C9/$G9,0)</f>
        <v>0.239130434782609</v>
      </c>
      <c r="I9" s="16" t="n">
        <f aca="false">IFERROR(D9/$G9,0)</f>
        <v>0.630434782608696</v>
      </c>
      <c r="J9" s="16" t="n">
        <f aca="false">IFERROR(E9/$G9,0)</f>
        <v>0.108695652173913</v>
      </c>
      <c r="K9" s="16" t="n">
        <f aca="false">IFERROR(F9/$G9,0)</f>
        <v>0.0217391304347826</v>
      </c>
      <c r="L9" s="16" t="n">
        <f aca="false">IFERROR((C9+D9)/$G9,0)</f>
        <v>0.869565217391304</v>
      </c>
      <c r="M9" s="17" t="n">
        <f aca="false">IFERROR((C9*Resumo!$C$5+D9*Resumo!$C$6+E9*Resumo!$C$7+F9*Resumo!$C$8)/$G9,0)</f>
        <v>77.1739130434783</v>
      </c>
      <c r="N9" s="14" t="str">
        <f aca="false">IF(M9&gt;=85,"Excelente",IF(M9&gt;=70,"Bom",IF(M9&gt;=50,"Regular","Crítico")))</f>
        <v>Bom</v>
      </c>
    </row>
    <row r="10" customFormat="false" ht="30" hidden="false" customHeight="true" outlineLevel="0" collapsed="false">
      <c r="A10" s="14" t="n">
        <v>7</v>
      </c>
      <c r="B10" s="15" t="s">
        <v>7</v>
      </c>
      <c r="C10" s="14" t="n">
        <f aca="false">COUNTIF(Dados!$H$2:$H$47,"Ótimo")</f>
        <v>12</v>
      </c>
      <c r="D10" s="14" t="n">
        <f aca="false">COUNTIF(Dados!$H$2:$H$47,"Melhorou")</f>
        <v>29</v>
      </c>
      <c r="E10" s="14" t="n">
        <f aca="false">COUNTIF(Dados!$H$2:$H$47,"Indiferente")</f>
        <v>2</v>
      </c>
      <c r="F10" s="14" t="n">
        <f aca="false">COUNTIF(Dados!$H$2:$H$47,"Piorou")</f>
        <v>3</v>
      </c>
      <c r="G10" s="14" t="n">
        <f aca="false">SUM(C10:F10)</f>
        <v>46</v>
      </c>
      <c r="H10" s="16" t="n">
        <f aca="false">IFERROR(C10/$G10,0)</f>
        <v>0.260869565217391</v>
      </c>
      <c r="I10" s="16" t="n">
        <f aca="false">IFERROR(D10/$G10,0)</f>
        <v>0.630434782608696</v>
      </c>
      <c r="J10" s="16" t="n">
        <f aca="false">IFERROR(E10/$G10,0)</f>
        <v>0.0434782608695652</v>
      </c>
      <c r="K10" s="16" t="n">
        <f aca="false">IFERROR(F10/$G10,0)</f>
        <v>0.0652173913043478</v>
      </c>
      <c r="L10" s="16" t="n">
        <f aca="false">IFERROR((C10+D10)/$G10,0)</f>
        <v>0.891304347826087</v>
      </c>
      <c r="M10" s="17" t="n">
        <f aca="false">IFERROR((C10*Resumo!$C$5+D10*Resumo!$C$6+E10*Resumo!$C$7+F10*Resumo!$C$8)/$G10,0)</f>
        <v>77.1739130434783</v>
      </c>
      <c r="N10" s="14" t="str">
        <f aca="false">IF(M10&gt;=85,"Excelente",IF(M10&gt;=70,"Bom",IF(M10&gt;=50,"Regular","Crítico")))</f>
        <v>Bom</v>
      </c>
    </row>
    <row r="11" customFormat="false" ht="30" hidden="false" customHeight="true" outlineLevel="0" collapsed="false">
      <c r="A11" s="14" t="n">
        <v>8</v>
      </c>
      <c r="B11" s="15" t="s">
        <v>8</v>
      </c>
      <c r="C11" s="14" t="n">
        <f aca="false">COUNTIF(Dados!$I$2:$I$47,"Ótimo")</f>
        <v>12</v>
      </c>
      <c r="D11" s="14" t="n">
        <f aca="false">COUNTIF(Dados!$I$2:$I$47,"Melhorou")</f>
        <v>28</v>
      </c>
      <c r="E11" s="14" t="n">
        <f aca="false">COUNTIF(Dados!$I$2:$I$47,"Indiferente")</f>
        <v>4</v>
      </c>
      <c r="F11" s="14" t="n">
        <f aca="false">COUNTIF(Dados!$I$2:$I$47,"Piorou")</f>
        <v>2</v>
      </c>
      <c r="G11" s="14" t="n">
        <f aca="false">SUM(C11:F11)</f>
        <v>46</v>
      </c>
      <c r="H11" s="16" t="n">
        <f aca="false">IFERROR(C11/$G11,0)</f>
        <v>0.260869565217391</v>
      </c>
      <c r="I11" s="16" t="n">
        <f aca="false">IFERROR(D11/$G11,0)</f>
        <v>0.608695652173913</v>
      </c>
      <c r="J11" s="16" t="n">
        <f aca="false">IFERROR(E11/$G11,0)</f>
        <v>0.0869565217391304</v>
      </c>
      <c r="K11" s="16" t="n">
        <f aca="false">IFERROR(F11/$G11,0)</f>
        <v>0.0434782608695652</v>
      </c>
      <c r="L11" s="16" t="n">
        <f aca="false">IFERROR((C11+D11)/$G11,0)</f>
        <v>0.869565217391304</v>
      </c>
      <c r="M11" s="17" t="n">
        <f aca="false">IFERROR((C11*Resumo!$C$5+D11*Resumo!$C$6+E11*Resumo!$C$7+F11*Resumo!$C$8)/$G11,0)</f>
        <v>77.1739130434783</v>
      </c>
      <c r="N11" s="14" t="str">
        <f aca="false">IF(M11&gt;=85,"Excelente",IF(M11&gt;=70,"Bom",IF(M11&gt;=50,"Regular","Crítico")))</f>
        <v>Bom</v>
      </c>
    </row>
    <row r="12" customFormat="false" ht="30" hidden="false" customHeight="true" outlineLevel="0" collapsed="false">
      <c r="A12" s="14" t="n">
        <v>9</v>
      </c>
      <c r="B12" s="15" t="s">
        <v>9</v>
      </c>
      <c r="C12" s="14" t="n">
        <f aca="false">COUNTIF(Dados!$J$2:$J$47,"Ótimo")</f>
        <v>13</v>
      </c>
      <c r="D12" s="14" t="n">
        <f aca="false">COUNTIF(Dados!$J$2:$J$47,"Melhorou")</f>
        <v>26</v>
      </c>
      <c r="E12" s="14" t="n">
        <f aca="false">COUNTIF(Dados!$J$2:$J$47,"Indiferente")</f>
        <v>5</v>
      </c>
      <c r="F12" s="14" t="n">
        <f aca="false">COUNTIF(Dados!$J$2:$J$47,"Piorou")</f>
        <v>2</v>
      </c>
      <c r="G12" s="14" t="n">
        <f aca="false">SUM(C12:F12)</f>
        <v>46</v>
      </c>
      <c r="H12" s="16" t="n">
        <f aca="false">IFERROR(C12/$G12,0)</f>
        <v>0.282608695652174</v>
      </c>
      <c r="I12" s="16" t="n">
        <f aca="false">IFERROR(D12/$G12,0)</f>
        <v>0.565217391304348</v>
      </c>
      <c r="J12" s="16" t="n">
        <f aca="false">IFERROR(E12/$G12,0)</f>
        <v>0.108695652173913</v>
      </c>
      <c r="K12" s="16" t="n">
        <f aca="false">IFERROR(F12/$G12,0)</f>
        <v>0.0434782608695652</v>
      </c>
      <c r="L12" s="16" t="n">
        <f aca="false">IFERROR((C12+D12)/$G12,0)</f>
        <v>0.847826086956522</v>
      </c>
      <c r="M12" s="17" t="n">
        <f aca="false">IFERROR((C12*Resumo!$C$5+D12*Resumo!$C$6+E12*Resumo!$C$7+F12*Resumo!$C$8)/$G12,0)</f>
        <v>77.1739130434783</v>
      </c>
      <c r="N12" s="14" t="str">
        <f aca="false">IF(M12&gt;=85,"Excelente",IF(M12&gt;=70,"Bom",IF(M12&gt;=50,"Regular","Crítico")))</f>
        <v>Bom</v>
      </c>
    </row>
    <row r="13" customFormat="false" ht="30" hidden="false" customHeight="true" outlineLevel="0" collapsed="false">
      <c r="A13" s="14" t="n">
        <v>10</v>
      </c>
      <c r="B13" s="15" t="s">
        <v>10</v>
      </c>
      <c r="C13" s="14" t="n">
        <f aca="false">COUNTIF(Dados!$K$2:$K$47,"Ótimo")</f>
        <v>8</v>
      </c>
      <c r="D13" s="14" t="n">
        <f aca="false">COUNTIF(Dados!$K$2:$K$47,"Melhorou")</f>
        <v>32</v>
      </c>
      <c r="E13" s="14" t="n">
        <f aca="false">COUNTIF(Dados!$K$2:$K$47,"Indiferente")</f>
        <v>4</v>
      </c>
      <c r="F13" s="14" t="n">
        <f aca="false">COUNTIF(Dados!$K$2:$K$47,"Piorou")</f>
        <v>2</v>
      </c>
      <c r="G13" s="14" t="n">
        <f aca="false">SUM(C13:F13)</f>
        <v>46</v>
      </c>
      <c r="H13" s="16" t="n">
        <f aca="false">IFERROR(C13/$G13,0)</f>
        <v>0.173913043478261</v>
      </c>
      <c r="I13" s="16" t="n">
        <f aca="false">IFERROR(D13/$G13,0)</f>
        <v>0.695652173913044</v>
      </c>
      <c r="J13" s="16" t="n">
        <f aca="false">IFERROR(E13/$G13,0)</f>
        <v>0.0869565217391304</v>
      </c>
      <c r="K13" s="16" t="n">
        <f aca="false">IFERROR(F13/$G13,0)</f>
        <v>0.0434782608695652</v>
      </c>
      <c r="L13" s="16" t="n">
        <f aca="false">IFERROR((C13+D13)/$G13,0)</f>
        <v>0.869565217391304</v>
      </c>
      <c r="M13" s="17" t="n">
        <f aca="false">IFERROR((C13*Resumo!$C$5+D13*Resumo!$C$6+E13*Resumo!$C$7+F13*Resumo!$C$8)/$G13,0)</f>
        <v>75</v>
      </c>
      <c r="N13" s="14" t="str">
        <f aca="false">IF(M13&gt;=85,"Excelente",IF(M13&gt;=70,"Bom",IF(M13&gt;=50,"Regular","Crítico")))</f>
        <v>Bom</v>
      </c>
    </row>
    <row r="14" customFormat="false" ht="30" hidden="false" customHeight="true" outlineLevel="0" collapsed="false">
      <c r="A14" s="14" t="n">
        <v>11</v>
      </c>
      <c r="B14" s="15" t="s">
        <v>11</v>
      </c>
      <c r="C14" s="14" t="n">
        <f aca="false">COUNTIF(Dados!$L$2:$L$47,"Ótimo")</f>
        <v>4</v>
      </c>
      <c r="D14" s="14" t="n">
        <f aca="false">COUNTIF(Dados!$L$2:$L$47,"Melhorou")</f>
        <v>28</v>
      </c>
      <c r="E14" s="14" t="n">
        <f aca="false">COUNTIF(Dados!$L$2:$L$47,"Indiferente")</f>
        <v>7</v>
      </c>
      <c r="F14" s="14" t="n">
        <f aca="false">COUNTIF(Dados!$L$2:$L$47,"Piorou")</f>
        <v>7</v>
      </c>
      <c r="G14" s="14" t="n">
        <f aca="false">SUM(C14:F14)</f>
        <v>46</v>
      </c>
      <c r="H14" s="16" t="n">
        <f aca="false">IFERROR(C14/$G14,0)</f>
        <v>0.0869565217391304</v>
      </c>
      <c r="I14" s="16" t="n">
        <f aca="false">IFERROR(D14/$G14,0)</f>
        <v>0.608695652173913</v>
      </c>
      <c r="J14" s="16" t="n">
        <f aca="false">IFERROR(E14/$G14,0)</f>
        <v>0.152173913043478</v>
      </c>
      <c r="K14" s="16" t="n">
        <f aca="false">IFERROR(F14/$G14,0)</f>
        <v>0.152173913043478</v>
      </c>
      <c r="L14" s="16" t="n">
        <f aca="false">IFERROR((C14+D14)/$G14,0)</f>
        <v>0.695652173913044</v>
      </c>
      <c r="M14" s="17" t="n">
        <f aca="false">IFERROR((C14*Resumo!$C$5+D14*Resumo!$C$6+E14*Resumo!$C$7+F14*Resumo!$C$8)/$G14,0)</f>
        <v>65.7608695652174</v>
      </c>
      <c r="N14" s="14" t="str">
        <f aca="false">IF(M14&gt;=85,"Excelente",IF(M14&gt;=70,"Bom",IF(M14&gt;=50,"Regular","Crítico")))</f>
        <v>Regular</v>
      </c>
    </row>
    <row r="15" customFormat="false" ht="30" hidden="false" customHeight="true" outlineLevel="0" collapsed="false">
      <c r="A15" s="14" t="n">
        <v>12</v>
      </c>
      <c r="B15" s="15" t="s">
        <v>12</v>
      </c>
      <c r="C15" s="14" t="n">
        <f aca="false">COUNTIF(Dados!$M$2:$M$47,"Ótimo")</f>
        <v>14</v>
      </c>
      <c r="D15" s="14" t="n">
        <f aca="false">COUNTIF(Dados!$M$2:$M$47,"Melhorou")</f>
        <v>28</v>
      </c>
      <c r="E15" s="14" t="n">
        <f aca="false">COUNTIF(Dados!$M$2:$M$47,"Indiferente")</f>
        <v>4</v>
      </c>
      <c r="F15" s="14" t="n">
        <f aca="false">COUNTIF(Dados!$M$2:$M$47,"Piorou")</f>
        <v>0</v>
      </c>
      <c r="G15" s="14" t="n">
        <f aca="false">SUM(C15:F15)</f>
        <v>46</v>
      </c>
      <c r="H15" s="16" t="n">
        <f aca="false">IFERROR(C15/$G15,0)</f>
        <v>0.304347826086957</v>
      </c>
      <c r="I15" s="16" t="n">
        <f aca="false">IFERROR(D15/$G15,0)</f>
        <v>0.608695652173913</v>
      </c>
      <c r="J15" s="16" t="n">
        <f aca="false">IFERROR(E15/$G15,0)</f>
        <v>0.0869565217391304</v>
      </c>
      <c r="K15" s="16" t="n">
        <f aca="false">IFERROR(F15/$G15,0)</f>
        <v>0</v>
      </c>
      <c r="L15" s="16" t="n">
        <f aca="false">IFERROR((C15+D15)/$G15,0)</f>
        <v>0.91304347826087</v>
      </c>
      <c r="M15" s="17" t="n">
        <f aca="false">IFERROR((C15*Resumo!$C$5+D15*Resumo!$C$6+E15*Resumo!$C$7+F15*Resumo!$C$8)/$G15,0)</f>
        <v>80.4347826086957</v>
      </c>
      <c r="N15" s="14" t="str">
        <f aca="false">IF(M15&gt;=85,"Excelente",IF(M15&gt;=70,"Bom",IF(M15&gt;=50,"Regular","Crítico")))</f>
        <v>Bom</v>
      </c>
    </row>
    <row r="16" customFormat="false" ht="30" hidden="false" customHeight="true" outlineLevel="0" collapsed="false">
      <c r="A16" s="14" t="n">
        <v>13</v>
      </c>
      <c r="B16" s="15" t="s">
        <v>13</v>
      </c>
      <c r="C16" s="14" t="n">
        <f aca="false">COUNTIF(Dados!$N$2:$N$47,"Ótimo")</f>
        <v>11</v>
      </c>
      <c r="D16" s="14" t="n">
        <f aca="false">COUNTIF(Dados!$N$2:$N$47,"Melhorou")</f>
        <v>29</v>
      </c>
      <c r="E16" s="14" t="n">
        <f aca="false">COUNTIF(Dados!$N$2:$N$47,"Indiferente")</f>
        <v>3</v>
      </c>
      <c r="F16" s="14" t="n">
        <f aca="false">COUNTIF(Dados!$N$2:$N$47,"Piorou")</f>
        <v>3</v>
      </c>
      <c r="G16" s="14" t="n">
        <f aca="false">SUM(C16:F16)</f>
        <v>46</v>
      </c>
      <c r="H16" s="16" t="n">
        <f aca="false">IFERROR(C16/$G16,0)</f>
        <v>0.239130434782609</v>
      </c>
      <c r="I16" s="16" t="n">
        <f aca="false">IFERROR(D16/$G16,0)</f>
        <v>0.630434782608696</v>
      </c>
      <c r="J16" s="16" t="n">
        <f aca="false">IFERROR(E16/$G16,0)</f>
        <v>0.0652173913043478</v>
      </c>
      <c r="K16" s="16" t="n">
        <f aca="false">IFERROR(F16/$G16,0)</f>
        <v>0.0652173913043478</v>
      </c>
      <c r="L16" s="16" t="n">
        <f aca="false">IFERROR((C16+D16)/$G16,0)</f>
        <v>0.869565217391304</v>
      </c>
      <c r="M16" s="17" t="n">
        <f aca="false">IFERROR((C16*Resumo!$C$5+D16*Resumo!$C$6+E16*Resumo!$C$7+F16*Resumo!$C$8)/$G16,0)</f>
        <v>76.0869565217391</v>
      </c>
      <c r="N16" s="14" t="str">
        <f aca="false">IF(M16&gt;=85,"Excelente",IF(M16&gt;=70,"Bom",IF(M16&gt;=50,"Regular","Crítico")))</f>
        <v>Bom</v>
      </c>
    </row>
    <row r="17" customFormat="false" ht="30" hidden="false" customHeight="true" outlineLevel="0" collapsed="false">
      <c r="A17" s="14" t="n">
        <v>14</v>
      </c>
      <c r="B17" s="15" t="s">
        <v>14</v>
      </c>
      <c r="C17" s="14" t="n">
        <f aca="false">COUNTIF(Dados!$O$2:$O$47,"Ótimo")</f>
        <v>13</v>
      </c>
      <c r="D17" s="14" t="n">
        <f aca="false">COUNTIF(Dados!$O$2:$O$47,"Melhorou")</f>
        <v>29</v>
      </c>
      <c r="E17" s="14" t="n">
        <f aca="false">COUNTIF(Dados!$O$2:$O$47,"Indiferente")</f>
        <v>2</v>
      </c>
      <c r="F17" s="14" t="n">
        <f aca="false">COUNTIF(Dados!$O$2:$O$47,"Piorou")</f>
        <v>2</v>
      </c>
      <c r="G17" s="14" t="n">
        <f aca="false">SUM(C17:F17)</f>
        <v>46</v>
      </c>
      <c r="H17" s="16" t="n">
        <f aca="false">IFERROR(C17/$G17,0)</f>
        <v>0.282608695652174</v>
      </c>
      <c r="I17" s="16" t="n">
        <f aca="false">IFERROR(D17/$G17,0)</f>
        <v>0.630434782608696</v>
      </c>
      <c r="J17" s="16" t="n">
        <f aca="false">IFERROR(E17/$G17,0)</f>
        <v>0.0434782608695652</v>
      </c>
      <c r="K17" s="16" t="n">
        <f aca="false">IFERROR(F17/$G17,0)</f>
        <v>0.0434782608695652</v>
      </c>
      <c r="L17" s="16" t="n">
        <f aca="false">IFERROR((C17+D17)/$G17,0)</f>
        <v>0.91304347826087</v>
      </c>
      <c r="M17" s="17" t="n">
        <f aca="false">IFERROR((C17*Resumo!$C$5+D17*Resumo!$C$6+E17*Resumo!$C$7+F17*Resumo!$C$8)/$G17,0)</f>
        <v>78.804347826087</v>
      </c>
      <c r="N17" s="14" t="str">
        <f aca="false">IF(M17&gt;=85,"Excelente",IF(M17&gt;=70,"Bom",IF(M17&gt;=50,"Regular","Crítico")))</f>
        <v>Bom</v>
      </c>
    </row>
    <row r="18" customFormat="false" ht="30" hidden="false" customHeight="true" outlineLevel="0" collapsed="false">
      <c r="A18" s="14" t="n">
        <v>15</v>
      </c>
      <c r="B18" s="15" t="s">
        <v>15</v>
      </c>
      <c r="C18" s="14" t="n">
        <f aca="false">COUNTIF(Dados!$P$2:$P$47,"Ótimo")</f>
        <v>12</v>
      </c>
      <c r="D18" s="14" t="n">
        <f aca="false">COUNTIF(Dados!$P$2:$P$47,"Melhorou")</f>
        <v>29</v>
      </c>
      <c r="E18" s="14" t="n">
        <f aca="false">COUNTIF(Dados!$P$2:$P$47,"Indiferente")</f>
        <v>2</v>
      </c>
      <c r="F18" s="14" t="n">
        <f aca="false">COUNTIF(Dados!$P$2:$P$47,"Piorou")</f>
        <v>3</v>
      </c>
      <c r="G18" s="14" t="n">
        <f aca="false">SUM(C18:F18)</f>
        <v>46</v>
      </c>
      <c r="H18" s="16" t="n">
        <f aca="false">IFERROR(C18/$G18,0)</f>
        <v>0.260869565217391</v>
      </c>
      <c r="I18" s="16" t="n">
        <f aca="false">IFERROR(D18/$G18,0)</f>
        <v>0.630434782608696</v>
      </c>
      <c r="J18" s="16" t="n">
        <f aca="false">IFERROR(E18/$G18,0)</f>
        <v>0.0434782608695652</v>
      </c>
      <c r="K18" s="16" t="n">
        <f aca="false">IFERROR(F18/$G18,0)</f>
        <v>0.0652173913043478</v>
      </c>
      <c r="L18" s="16" t="n">
        <f aca="false">IFERROR((C18+D18)/$G18,0)</f>
        <v>0.891304347826087</v>
      </c>
      <c r="M18" s="17" t="n">
        <f aca="false">IFERROR((C18*Resumo!$C$5+D18*Resumo!$C$6+E18*Resumo!$C$7+F18*Resumo!$C$8)/$G18,0)</f>
        <v>77.1739130434783</v>
      </c>
      <c r="N18" s="14" t="str">
        <f aca="false">IF(M18&gt;=85,"Excelente",IF(M18&gt;=70,"Bom",IF(M18&gt;=50,"Regular","Crítico")))</f>
        <v>Bom</v>
      </c>
    </row>
    <row r="19" customFormat="false" ht="30" hidden="false" customHeight="true" outlineLevel="0" collapsed="false">
      <c r="A19" s="18"/>
      <c r="B19" s="19" t="s">
        <v>115</v>
      </c>
      <c r="C19" s="18" t="n">
        <f aca="false">SUM(C4:C18)</f>
        <v>159</v>
      </c>
      <c r="D19" s="18" t="n">
        <f aca="false">SUM(D4:D18)</f>
        <v>430</v>
      </c>
      <c r="E19" s="18" t="n">
        <f aca="false">SUM(E4:E18)</f>
        <v>59</v>
      </c>
      <c r="F19" s="18" t="n">
        <f aca="false">SUM(F4:F18)</f>
        <v>42</v>
      </c>
      <c r="G19" s="18" t="n">
        <f aca="false">SUM(G4:G18)</f>
        <v>690</v>
      </c>
      <c r="H19" s="20" t="n">
        <f aca="false">IFERROR(C19/$G19,0)</f>
        <v>0.230434782608696</v>
      </c>
      <c r="I19" s="20" t="n">
        <f aca="false">IFERROR(D19/$G19,0)</f>
        <v>0.623188405797101</v>
      </c>
      <c r="J19" s="20" t="n">
        <f aca="false">IFERROR(E19/$G19,0)</f>
        <v>0.0855072463768116</v>
      </c>
      <c r="K19" s="20" t="n">
        <f aca="false">IFERROR(F19/$G19,0)</f>
        <v>0.0608695652173913</v>
      </c>
      <c r="L19" s="20" t="n">
        <f aca="false">IFERROR((C19+D19)/$G19,0)</f>
        <v>0.853623188405797</v>
      </c>
      <c r="M19" s="21" t="n">
        <f aca="false">IFERROR(AVERAGE(M4:M18),0)</f>
        <v>75.5797101449275</v>
      </c>
      <c r="N19" s="18" t="str">
        <f aca="false">IF(M19&gt;=85,"Excelente",IF(M19&gt;=70,"Bom",IF(M19&gt;=50,"Regular","Crítico")))</f>
        <v>Bom</v>
      </c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40"/>
    <col collapsed="false" customWidth="true" hidden="false" outlineLevel="0" max="3" min="3" style="0" width="80"/>
  </cols>
  <sheetData>
    <row r="1" customFormat="false" ht="24" hidden="false" customHeight="true" outlineLevel="0" collapsed="false">
      <c r="A1" s="3" t="s">
        <v>116</v>
      </c>
      <c r="B1" s="3"/>
      <c r="C1" s="3"/>
    </row>
    <row r="3" customFormat="false" ht="15" hidden="false" customHeight="false" outlineLevel="0" collapsed="false">
      <c r="A3" s="1" t="s">
        <v>0</v>
      </c>
      <c r="B3" s="1" t="s">
        <v>16</v>
      </c>
      <c r="C3" s="1" t="s">
        <v>17</v>
      </c>
    </row>
    <row r="4" customFormat="false" ht="45" hidden="false" customHeight="true" outlineLevel="0" collapsed="false">
      <c r="A4" s="22" t="s">
        <v>18</v>
      </c>
      <c r="B4" s="22"/>
      <c r="C4" s="22" t="s">
        <v>21</v>
      </c>
    </row>
    <row r="5" customFormat="false" ht="45" hidden="false" customHeight="true" outlineLevel="0" collapsed="false">
      <c r="A5" s="22" t="s">
        <v>23</v>
      </c>
      <c r="B5" s="22"/>
      <c r="C5" s="22" t="s">
        <v>25</v>
      </c>
    </row>
    <row r="6" customFormat="false" ht="45" hidden="false" customHeight="true" outlineLevel="0" collapsed="false">
      <c r="A6" s="22" t="s">
        <v>26</v>
      </c>
      <c r="B6" s="22" t="s">
        <v>27</v>
      </c>
      <c r="C6" s="22" t="s">
        <v>28</v>
      </c>
    </row>
    <row r="7" customFormat="false" ht="45" hidden="false" customHeight="true" outlineLevel="0" collapsed="false">
      <c r="A7" s="22" t="s">
        <v>18</v>
      </c>
      <c r="B7" s="22" t="s">
        <v>29</v>
      </c>
      <c r="C7" s="22" t="s">
        <v>30</v>
      </c>
    </row>
    <row r="8" customFormat="false" ht="45" hidden="false" customHeight="true" outlineLevel="0" collapsed="false">
      <c r="A8" s="22" t="s">
        <v>18</v>
      </c>
      <c r="B8" s="22"/>
      <c r="C8" s="22" t="s">
        <v>32</v>
      </c>
    </row>
    <row r="9" customFormat="false" ht="45" hidden="false" customHeight="true" outlineLevel="0" collapsed="false">
      <c r="A9" s="22" t="s">
        <v>33</v>
      </c>
      <c r="B9" s="22"/>
      <c r="C9" s="22" t="s">
        <v>34</v>
      </c>
    </row>
    <row r="10" customFormat="false" ht="45" hidden="false" customHeight="true" outlineLevel="0" collapsed="false">
      <c r="A10" s="22" t="s">
        <v>18</v>
      </c>
      <c r="B10" s="22"/>
      <c r="C10" s="22" t="s">
        <v>36</v>
      </c>
    </row>
    <row r="11" customFormat="false" ht="45" hidden="false" customHeight="true" outlineLevel="0" collapsed="false">
      <c r="A11" s="22" t="s">
        <v>37</v>
      </c>
      <c r="B11" s="22"/>
      <c r="C11" s="22" t="s">
        <v>38</v>
      </c>
    </row>
    <row r="12" customFormat="false" ht="45" hidden="false" customHeight="true" outlineLevel="0" collapsed="false">
      <c r="A12" s="22" t="s">
        <v>39</v>
      </c>
      <c r="B12" s="22" t="s">
        <v>40</v>
      </c>
      <c r="C12" s="22" t="s">
        <v>41</v>
      </c>
    </row>
    <row r="13" customFormat="false" ht="45" hidden="false" customHeight="true" outlineLevel="0" collapsed="false">
      <c r="A13" s="22" t="s">
        <v>42</v>
      </c>
      <c r="B13" s="22" t="s">
        <v>43</v>
      </c>
      <c r="C13" s="22" t="s">
        <v>44</v>
      </c>
    </row>
    <row r="14" customFormat="false" ht="45" hidden="false" customHeight="true" outlineLevel="0" collapsed="false">
      <c r="A14" s="22" t="s">
        <v>42</v>
      </c>
      <c r="B14" s="22" t="s">
        <v>45</v>
      </c>
      <c r="C14" s="22" t="s">
        <v>46</v>
      </c>
    </row>
    <row r="15" customFormat="false" ht="45" hidden="false" customHeight="true" outlineLevel="0" collapsed="false">
      <c r="A15" s="22" t="s">
        <v>47</v>
      </c>
      <c r="B15" s="22" t="s">
        <v>48</v>
      </c>
      <c r="C15" s="22" t="s">
        <v>49</v>
      </c>
    </row>
    <row r="16" customFormat="false" ht="45" hidden="false" customHeight="true" outlineLevel="0" collapsed="false">
      <c r="A16" s="22" t="s">
        <v>51</v>
      </c>
      <c r="B16" s="22" t="s">
        <v>52</v>
      </c>
      <c r="C16" s="22" t="s">
        <v>53</v>
      </c>
    </row>
    <row r="17" customFormat="false" ht="45" hidden="false" customHeight="true" outlineLevel="0" collapsed="false">
      <c r="A17" s="22" t="s">
        <v>18</v>
      </c>
      <c r="B17" s="22"/>
      <c r="C17" s="22" t="s">
        <v>55</v>
      </c>
    </row>
    <row r="18" customFormat="false" ht="45" hidden="false" customHeight="true" outlineLevel="0" collapsed="false">
      <c r="A18" s="22" t="s">
        <v>56</v>
      </c>
      <c r="B18" s="22" t="s">
        <v>57</v>
      </c>
      <c r="C18" s="22" t="s">
        <v>58</v>
      </c>
    </row>
    <row r="19" customFormat="false" ht="45" hidden="false" customHeight="true" outlineLevel="0" collapsed="false">
      <c r="A19" s="22" t="s">
        <v>18</v>
      </c>
      <c r="B19" s="22" t="s">
        <v>59</v>
      </c>
      <c r="C19" s="22" t="s">
        <v>60</v>
      </c>
    </row>
    <row r="20" customFormat="false" ht="45" hidden="false" customHeight="true" outlineLevel="0" collapsed="false">
      <c r="A20" s="22" t="s">
        <v>18</v>
      </c>
      <c r="B20" s="22"/>
      <c r="C20" s="22" t="s">
        <v>61</v>
      </c>
    </row>
    <row r="21" customFormat="false" ht="45" hidden="false" customHeight="true" outlineLevel="0" collapsed="false">
      <c r="A21" s="22" t="s">
        <v>62</v>
      </c>
      <c r="B21" s="22" t="s">
        <v>63</v>
      </c>
      <c r="C21" s="22" t="s">
        <v>64</v>
      </c>
    </row>
    <row r="22" customFormat="false" ht="45" hidden="false" customHeight="true" outlineLevel="0" collapsed="false">
      <c r="A22" s="22" t="s">
        <v>65</v>
      </c>
      <c r="B22" s="22" t="s">
        <v>66</v>
      </c>
      <c r="C22" s="22" t="s">
        <v>67</v>
      </c>
    </row>
    <row r="23" customFormat="false" ht="45" hidden="false" customHeight="true" outlineLevel="0" collapsed="false">
      <c r="A23" s="22" t="s">
        <v>68</v>
      </c>
      <c r="B23" s="22" t="s">
        <v>69</v>
      </c>
      <c r="C23" s="22" t="s">
        <v>70</v>
      </c>
    </row>
    <row r="24" customFormat="false" ht="45" hidden="false" customHeight="true" outlineLevel="0" collapsed="false">
      <c r="A24" s="22" t="s">
        <v>71</v>
      </c>
      <c r="B24" s="22" t="s">
        <v>72</v>
      </c>
      <c r="C24" s="22" t="s">
        <v>73</v>
      </c>
    </row>
    <row r="25" customFormat="false" ht="45" hidden="false" customHeight="true" outlineLevel="0" collapsed="false">
      <c r="A25" s="22" t="s">
        <v>74</v>
      </c>
      <c r="B25" s="22"/>
      <c r="C25" s="22" t="s">
        <v>75</v>
      </c>
    </row>
    <row r="26" customFormat="false" ht="45" hidden="false" customHeight="true" outlineLevel="0" collapsed="false">
      <c r="A26" s="22" t="s">
        <v>76</v>
      </c>
      <c r="B26" s="22" t="s">
        <v>77</v>
      </c>
      <c r="C26" s="22" t="s">
        <v>78</v>
      </c>
    </row>
    <row r="27" customFormat="false" ht="45" hidden="false" customHeight="true" outlineLevel="0" collapsed="false">
      <c r="A27" s="22" t="s">
        <v>79</v>
      </c>
      <c r="B27" s="22"/>
      <c r="C27" s="22" t="s">
        <v>80</v>
      </c>
    </row>
    <row r="28" customFormat="false" ht="45" hidden="false" customHeight="true" outlineLevel="0" collapsed="false">
      <c r="A28" s="22" t="s">
        <v>18</v>
      </c>
      <c r="B28" s="22"/>
      <c r="C28" s="22" t="s">
        <v>81</v>
      </c>
    </row>
    <row r="29" customFormat="false" ht="45" hidden="false" customHeight="true" outlineLevel="0" collapsed="false">
      <c r="A29" s="22" t="s">
        <v>18</v>
      </c>
      <c r="B29" s="22" t="s">
        <v>82</v>
      </c>
      <c r="C29" s="22" t="s">
        <v>83</v>
      </c>
    </row>
    <row r="30" customFormat="false" ht="45" hidden="false" customHeight="true" outlineLevel="0" collapsed="false">
      <c r="A30" s="22" t="s">
        <v>84</v>
      </c>
      <c r="B30" s="22" t="s">
        <v>85</v>
      </c>
      <c r="C30" s="22" t="s">
        <v>86</v>
      </c>
    </row>
    <row r="32" customFormat="false" ht="15" hidden="false" customHeight="false" outlineLevel="0" collapsed="false">
      <c r="A32" s="13" t="s">
        <v>117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2026-09-04T13:46:02Z</dcterms:created>
  <dc:creator>openpyxl</dc:creator>
  <dc:description/>
  <dc:language>en-US</dc:language>
  <cp:lastModifiedBy/>
  <dcterms:modified xsi:type="dcterms:W3CDTF">2026-09-04T13:46:05Z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